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75" windowWidth="12960" windowHeight="13005" tabRatio="806" firstSheet="6" activeTab="10"/>
  </bookViews>
  <sheets>
    <sheet name="G-Jam" sheetId="1" r:id="rId1"/>
    <sheet name="B-Jam" sheetId="2" r:id="rId2"/>
    <sheet name="G-NorthW" sheetId="3" r:id="rId3"/>
    <sheet name="B-NorthW" sheetId="4" r:id="rId4"/>
    <sheet name="B-WF" sheetId="5" r:id="rId5"/>
    <sheet name="G- WF" sheetId="6" r:id="rId6"/>
    <sheet name="G-Graton" sheetId="7" r:id="rId7"/>
    <sheet name="B- Grafton" sheetId="8" r:id="rId8"/>
    <sheet name="Milica B" sheetId="9" r:id="rId9"/>
    <sheet name="Milica G" sheetId="10" r:id="rId10"/>
    <sheet name="EGF-g" sheetId="11" r:id="rId11"/>
    <sheet name="EGF - B" sheetId="12" r:id="rId12"/>
    <sheet name="GF - G" sheetId="13" r:id="rId13"/>
    <sheet name="GF- B" sheetId="14" r:id="rId14"/>
    <sheet name="State - G" sheetId="15" r:id="rId15"/>
    <sheet name="State B" sheetId="16" r:id="rId16"/>
  </sheets>
  <definedNames>
    <definedName name="_xlnm.Print_Area" localSheetId="7">'B- Grafton'!$B$6:$K$38</definedName>
    <definedName name="_xlnm.Print_Area" localSheetId="4">'B-WF'!$B$6:$K$42</definedName>
    <definedName name="_xlnm.Print_Area" localSheetId="11">'EGF - B'!$B$6:$K$43</definedName>
    <definedName name="_xlnm.Print_Area" localSheetId="10">'EGF-g'!$C$6:$J$32</definedName>
    <definedName name="_xlnm.Print_Area" localSheetId="5">'G- WF'!$C$6:$J$33</definedName>
    <definedName name="_xlnm.Print_Area" localSheetId="12">'GF - G'!$C$6:$J$33</definedName>
    <definedName name="_xlnm.Print_Area" localSheetId="13">'GF- B'!$B$6:$K$44</definedName>
    <definedName name="_xlnm.Print_Area" localSheetId="6">'G-Graton'!$C$6:$J$31</definedName>
    <definedName name="_xlnm.Print_Area" localSheetId="8">'Milica B'!$B$6:$K$34</definedName>
    <definedName name="_xlnm.Print_Area" localSheetId="9">'Milica G'!$C$6:$J$27</definedName>
    <definedName name="_xlnm.Print_Area" localSheetId="14">'State - G'!$C$6:$J$20</definedName>
    <definedName name="_xlnm.Print_Area" localSheetId="15">'State B'!$B$6:$K$20</definedName>
  </definedNames>
  <calcPr fullCalcOnLoad="1"/>
</workbook>
</file>

<file path=xl/sharedStrings.xml><?xml version="1.0" encoding="utf-8"?>
<sst xmlns="http://schemas.openxmlformats.org/spreadsheetml/2006/main" count="840" uniqueCount="147">
  <si>
    <t>Jamestown</t>
  </si>
  <si>
    <t xml:space="preserve"> </t>
  </si>
  <si>
    <t>1st Mile</t>
  </si>
  <si>
    <t>2m split</t>
  </si>
  <si>
    <t>Final Time</t>
  </si>
  <si>
    <t>Average/mile</t>
  </si>
  <si>
    <t>Average/1000</t>
  </si>
  <si>
    <t xml:space="preserve">Fee, Rebecca </t>
  </si>
  <si>
    <t>Medal, Kaitlin</t>
  </si>
  <si>
    <t>Campbell, Sasha</t>
  </si>
  <si>
    <t>Erickson, Jennifer</t>
  </si>
  <si>
    <t>JVGirls 3k</t>
  </si>
  <si>
    <t>1st mile</t>
  </si>
  <si>
    <t>Thibert, Jacy</t>
  </si>
  <si>
    <t>Sharief, Samantha</t>
  </si>
  <si>
    <t>McMillan, Lauren</t>
  </si>
  <si>
    <t xml:space="preserve">Weather </t>
  </si>
  <si>
    <t>Weather</t>
  </si>
  <si>
    <t>Hill</t>
  </si>
  <si>
    <t>2m total</t>
  </si>
  <si>
    <t>3m split</t>
  </si>
  <si>
    <t>3m total</t>
  </si>
  <si>
    <t>Harlow, Shane</t>
  </si>
  <si>
    <t>Torrey, Mike</t>
  </si>
  <si>
    <t>Jv boys 4K</t>
  </si>
  <si>
    <t>Torrey, Alex</t>
  </si>
  <si>
    <t>Lappe, Chris</t>
  </si>
  <si>
    <t>Houska, Ben</t>
  </si>
  <si>
    <t>Torrey, Andrew</t>
  </si>
  <si>
    <t>Smith, RJ</t>
  </si>
  <si>
    <t>Cogil, Austin</t>
  </si>
  <si>
    <t>Kobilansky, Caleb</t>
  </si>
  <si>
    <t>Kalka, Joe</t>
  </si>
  <si>
    <t>Cornell, Matt</t>
  </si>
  <si>
    <t>Smith, Marcus</t>
  </si>
  <si>
    <t>Sharief, Nicholas</t>
  </si>
  <si>
    <t>Rath, Alex</t>
  </si>
  <si>
    <t>2&amp;3 Avg</t>
  </si>
  <si>
    <t>Fisher, Tom</t>
  </si>
  <si>
    <t>Norton, Sean</t>
  </si>
  <si>
    <t>distance</t>
  </si>
  <si>
    <t>True 5K course</t>
  </si>
  <si>
    <t>True 4K course</t>
  </si>
  <si>
    <t>last half mile</t>
  </si>
  <si>
    <t>2 mile Total</t>
  </si>
  <si>
    <t>Last Half mile</t>
  </si>
  <si>
    <t>Northwood</t>
  </si>
  <si>
    <t>NorthWood</t>
  </si>
  <si>
    <t>Varsity 5K</t>
  </si>
  <si>
    <t>Varsity 5k</t>
  </si>
  <si>
    <t>Middle School 3k</t>
  </si>
  <si>
    <t>Varsity 4k</t>
  </si>
  <si>
    <t>Cominghay, Arianne</t>
  </si>
  <si>
    <t>Aug 22nd, 2008</t>
  </si>
  <si>
    <t>Ray, Taylor</t>
  </si>
  <si>
    <t>Koch, Hannah</t>
  </si>
  <si>
    <t>Petty, Paige</t>
  </si>
  <si>
    <t>Erickson, Jen</t>
  </si>
  <si>
    <t>Brown, Hanna</t>
  </si>
  <si>
    <t>Kapocius, Amy</t>
  </si>
  <si>
    <t>Lindsey, Ali</t>
  </si>
  <si>
    <t>MacNaughton, Missy</t>
  </si>
  <si>
    <t>Peterson, Brenna</t>
  </si>
  <si>
    <t>Kratochivel, Katie</t>
  </si>
  <si>
    <t>Aug 22nd , 2008</t>
  </si>
  <si>
    <t>Shafer, Paul</t>
  </si>
  <si>
    <t>Kraft, Zach</t>
  </si>
  <si>
    <t>Deem, Taylor</t>
  </si>
  <si>
    <t>Fonder, Jordan</t>
  </si>
  <si>
    <t>Campbell, Zach</t>
  </si>
  <si>
    <t>Gerszewski, Justin</t>
  </si>
  <si>
    <t>Helgeson, Ted</t>
  </si>
  <si>
    <t>Qualley, Riley</t>
  </si>
  <si>
    <t>Wood, Ben</t>
  </si>
  <si>
    <t>Mondry, Mike</t>
  </si>
  <si>
    <t>Sand, Jacylne</t>
  </si>
  <si>
    <t>Place</t>
  </si>
  <si>
    <t>Weather 80, strong wind</t>
  </si>
  <si>
    <t>long…had to be</t>
  </si>
  <si>
    <t>has to be long!</t>
  </si>
  <si>
    <t>Middle school Girls 3k</t>
  </si>
  <si>
    <t>Minkler, Maiah</t>
  </si>
  <si>
    <t>Sand Jaclyn</t>
  </si>
  <si>
    <t>Lindsay, Ali</t>
  </si>
  <si>
    <t>Thumb, Alyssa</t>
  </si>
  <si>
    <t>Longie, Olivia</t>
  </si>
  <si>
    <t>Avg/mile</t>
  </si>
  <si>
    <t>Aug 28th, 2008</t>
  </si>
  <si>
    <t>Avg/1000</t>
  </si>
  <si>
    <t>Roehl, Camron</t>
  </si>
  <si>
    <t>Campbell, Zack</t>
  </si>
  <si>
    <t>Guess</t>
  </si>
  <si>
    <t>28:51</t>
  </si>
  <si>
    <t>4041 m</t>
  </si>
  <si>
    <t>80's very windy</t>
  </si>
  <si>
    <t>West Fargo</t>
  </si>
  <si>
    <t>True Distance</t>
  </si>
  <si>
    <t>Corrected time</t>
  </si>
  <si>
    <t>:</t>
  </si>
  <si>
    <t>Correted 3k</t>
  </si>
  <si>
    <t>Est 4K time</t>
  </si>
  <si>
    <t>Fee, Rebecca</t>
  </si>
  <si>
    <t>Lindsey, Jessica</t>
  </si>
  <si>
    <t>Bunde, Brittany</t>
  </si>
  <si>
    <t>Sept 6th, 2008</t>
  </si>
  <si>
    <t>Weather -</t>
  </si>
  <si>
    <t>Byron, Cory</t>
  </si>
  <si>
    <t>Foster, Cameron</t>
  </si>
  <si>
    <t>Murphy, Keelan</t>
  </si>
  <si>
    <t>Young, Jake</t>
  </si>
  <si>
    <t xml:space="preserve">True Distance </t>
  </si>
  <si>
    <t>Sand, Jaclyn</t>
  </si>
  <si>
    <t>Weather - 75, humid</t>
  </si>
  <si>
    <t>sunny, no wind</t>
  </si>
  <si>
    <t>24:49</t>
  </si>
  <si>
    <t>Sept 11th, 2008</t>
  </si>
  <si>
    <t>Grafton</t>
  </si>
  <si>
    <t xml:space="preserve">Weather - </t>
  </si>
  <si>
    <t>Melland, Eric</t>
  </si>
  <si>
    <t>Wood, Tony</t>
  </si>
  <si>
    <t>25:00</t>
  </si>
  <si>
    <t>29:06</t>
  </si>
  <si>
    <t>29:16</t>
  </si>
  <si>
    <t>DNF</t>
  </si>
  <si>
    <t>Milica</t>
  </si>
  <si>
    <t>Class AAA</t>
  </si>
  <si>
    <t>9th Grade 5K</t>
  </si>
  <si>
    <t>Class AAA Girls</t>
  </si>
  <si>
    <t>10th Grade Girls</t>
  </si>
  <si>
    <t>Bertsch, Matt</t>
  </si>
  <si>
    <t>24:12</t>
  </si>
  <si>
    <t>Middle school Girls 3200</t>
  </si>
  <si>
    <t>2nd mile</t>
  </si>
  <si>
    <t>EGF</t>
  </si>
  <si>
    <t>Sept 25th, 2008</t>
  </si>
  <si>
    <t>25:20</t>
  </si>
  <si>
    <t>31:00</t>
  </si>
  <si>
    <t>30:20</t>
  </si>
  <si>
    <t>GF Inv</t>
  </si>
  <si>
    <t>Oct 4th, 2008</t>
  </si>
  <si>
    <t>JV 5K</t>
  </si>
  <si>
    <t>27:07</t>
  </si>
  <si>
    <t>27:06</t>
  </si>
  <si>
    <t>27:55</t>
  </si>
  <si>
    <t>27:52</t>
  </si>
  <si>
    <t>Oct 25th, 2008</t>
  </si>
  <si>
    <t>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</si>
</sst>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b/>
      <sz val="12"/>
      <color indexed="14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0" fontId="6" fillId="0" borderId="4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0" fontId="6" fillId="0" borderId="6" xfId="0" applyNumberFormat="1" applyFont="1" applyBorder="1" applyAlignment="1" quotePrefix="1">
      <alignment horizontal="center"/>
    </xf>
    <xf numFmtId="20" fontId="6" fillId="0" borderId="6" xfId="0" applyNumberFormat="1" applyFont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13" xfId="0" applyNumberFormat="1" applyFont="1" applyBorder="1" applyAlignment="1" quotePrefix="1">
      <alignment horizontal="center"/>
    </xf>
    <xf numFmtId="20" fontId="6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2" borderId="16" xfId="0" applyFont="1" applyFill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7" fontId="0" fillId="2" borderId="20" xfId="0" applyNumberFormat="1" applyFill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2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 horizontal="center"/>
    </xf>
    <xf numFmtId="20" fontId="6" fillId="2" borderId="7" xfId="0" applyNumberFormat="1" applyFont="1" applyFill="1" applyBorder="1" applyAlignment="1">
      <alignment horizontal="center"/>
    </xf>
    <xf numFmtId="20" fontId="6" fillId="2" borderId="7" xfId="0" applyNumberFormat="1" applyFont="1" applyFill="1" applyBorder="1" applyAlignment="1">
      <alignment horizontal="left"/>
    </xf>
    <xf numFmtId="20" fontId="6" fillId="2" borderId="20" xfId="0" applyNumberFormat="1" applyFont="1" applyFill="1" applyBorder="1" applyAlignment="1">
      <alignment horizontal="center"/>
    </xf>
    <xf numFmtId="20" fontId="6" fillId="0" borderId="32" xfId="0" applyNumberFormat="1" applyFont="1" applyBorder="1" applyAlignment="1">
      <alignment horizontal="center"/>
    </xf>
    <xf numFmtId="0" fontId="6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2" fillId="0" borderId="0" xfId="0" applyFont="1" applyAlignment="1">
      <alignment/>
    </xf>
    <xf numFmtId="20" fontId="6" fillId="0" borderId="12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0" fontId="6" fillId="0" borderId="32" xfId="0" applyNumberFormat="1" applyFont="1" applyBorder="1" applyAlignment="1" quotePrefix="1">
      <alignment horizontal="center"/>
    </xf>
    <xf numFmtId="0" fontId="6" fillId="2" borderId="2" xfId="0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2" borderId="31" xfId="0" applyNumberFormat="1" applyFon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0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15" fontId="3" fillId="0" borderId="21" xfId="0" applyNumberFormat="1" applyFont="1" applyBorder="1" applyAlignment="1">
      <alignment horizontal="left"/>
    </xf>
    <xf numFmtId="47" fontId="6" fillId="2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0" fontId="6" fillId="0" borderId="22" xfId="0" applyNumberFormat="1" applyFon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25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2" borderId="31" xfId="0" applyNumberFormat="1" applyFill="1" applyBorder="1" applyAlignment="1">
      <alignment horizontal="center"/>
    </xf>
    <xf numFmtId="37" fontId="0" fillId="0" borderId="35" xfId="0" applyNumberFormat="1" applyBorder="1" applyAlignment="1">
      <alignment horizontal="center"/>
    </xf>
    <xf numFmtId="37" fontId="0" fillId="0" borderId="28" xfId="0" applyNumberForma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20" fontId="6" fillId="0" borderId="36" xfId="0" applyNumberFormat="1" applyFont="1" applyBorder="1" applyAlignment="1">
      <alignment horizontal="center"/>
    </xf>
    <xf numFmtId="37" fontId="0" fillId="0" borderId="30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9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20" fontId="1" fillId="0" borderId="6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20" fontId="0" fillId="0" borderId="44" xfId="0" applyNumberFormat="1" applyBorder="1" applyAlignment="1">
      <alignment horizontal="center"/>
    </xf>
    <xf numFmtId="20" fontId="0" fillId="0" borderId="45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20" fontId="1" fillId="0" borderId="32" xfId="0" applyNumberFormat="1" applyFont="1" applyBorder="1" applyAlignment="1">
      <alignment horizontal="center"/>
    </xf>
    <xf numFmtId="0" fontId="1" fillId="0" borderId="43" xfId="0" applyFont="1" applyBorder="1" applyAlignment="1">
      <alignment/>
    </xf>
    <xf numFmtId="20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center"/>
    </xf>
    <xf numFmtId="20" fontId="1" fillId="0" borderId="42" xfId="0" applyNumberFormat="1" applyFont="1" applyBorder="1" applyAlignment="1" quotePrefix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5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0" fontId="0" fillId="0" borderId="32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/>
    </xf>
    <xf numFmtId="0" fontId="1" fillId="0" borderId="5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20" fontId="1" fillId="0" borderId="13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0" fillId="0" borderId="41" xfId="0" applyBorder="1" applyAlignment="1">
      <alignment/>
    </xf>
    <xf numFmtId="20" fontId="6" fillId="0" borderId="56" xfId="0" applyNumberFormat="1" applyFont="1" applyBorder="1" applyAlignment="1">
      <alignment horizontal="center"/>
    </xf>
    <xf numFmtId="20" fontId="6" fillId="0" borderId="44" xfId="0" applyNumberFormat="1" applyFont="1" applyBorder="1" applyAlignment="1">
      <alignment horizontal="center"/>
    </xf>
    <xf numFmtId="20" fontId="1" fillId="0" borderId="56" xfId="0" applyNumberFormat="1" applyFont="1" applyBorder="1" applyAlignment="1">
      <alignment horizontal="center"/>
    </xf>
    <xf numFmtId="20" fontId="6" fillId="0" borderId="56" xfId="0" applyNumberFormat="1" applyFont="1" applyBorder="1" applyAlignment="1">
      <alignment horizontal="center"/>
    </xf>
    <xf numFmtId="20" fontId="6" fillId="0" borderId="44" xfId="0" applyNumberFormat="1" applyFont="1" applyBorder="1" applyAlignment="1">
      <alignment horizontal="center"/>
    </xf>
    <xf numFmtId="20" fontId="6" fillId="0" borderId="57" xfId="0" applyNumberFormat="1" applyFont="1" applyBorder="1" applyAlignment="1">
      <alignment horizontal="center"/>
    </xf>
    <xf numFmtId="0" fontId="3" fillId="2" borderId="58" xfId="0" applyFont="1" applyFill="1" applyBorder="1" applyAlignment="1">
      <alignment/>
    </xf>
    <xf numFmtId="20" fontId="6" fillId="2" borderId="59" xfId="0" applyNumberFormat="1" applyFont="1" applyFill="1" applyBorder="1" applyAlignment="1">
      <alignment horizontal="center"/>
    </xf>
    <xf numFmtId="20" fontId="2" fillId="2" borderId="59" xfId="0" applyNumberFormat="1" applyFont="1" applyFill="1" applyBorder="1" applyAlignment="1">
      <alignment horizontal="center"/>
    </xf>
    <xf numFmtId="20" fontId="6" fillId="2" borderId="59" xfId="0" applyNumberFormat="1" applyFont="1" applyFill="1" applyBorder="1" applyAlignment="1">
      <alignment horizontal="left"/>
    </xf>
    <xf numFmtId="20" fontId="0" fillId="2" borderId="59" xfId="0" applyNumberFormat="1" applyFill="1" applyBorder="1" applyAlignment="1">
      <alignment horizontal="center"/>
    </xf>
    <xf numFmtId="20" fontId="6" fillId="2" borderId="60" xfId="0" applyNumberFormat="1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6" fillId="2" borderId="58" xfId="0" applyFont="1" applyFill="1" applyBorder="1" applyAlignment="1">
      <alignment/>
    </xf>
    <xf numFmtId="0" fontId="6" fillId="2" borderId="59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0" fillId="0" borderId="12" xfId="0" applyBorder="1" applyAlignment="1">
      <alignment/>
    </xf>
    <xf numFmtId="20" fontId="1" fillId="0" borderId="6" xfId="0" applyNumberFormat="1" applyFont="1" applyBorder="1" applyAlignment="1" quotePrefix="1">
      <alignment horizontal="center"/>
    </xf>
    <xf numFmtId="0" fontId="6" fillId="2" borderId="60" xfId="0" applyFont="1" applyFill="1" applyBorder="1" applyAlignment="1">
      <alignment/>
    </xf>
    <xf numFmtId="0" fontId="0" fillId="2" borderId="61" xfId="0" applyFill="1" applyBorder="1" applyAlignment="1">
      <alignment horizontal="center"/>
    </xf>
    <xf numFmtId="0" fontId="3" fillId="2" borderId="60" xfId="0" applyFont="1" applyFill="1" applyBorder="1" applyAlignment="1">
      <alignment/>
    </xf>
    <xf numFmtId="20" fontId="0" fillId="0" borderId="62" xfId="0" applyNumberFormat="1" applyBorder="1" applyAlignment="1">
      <alignment horizontal="center"/>
    </xf>
    <xf numFmtId="20" fontId="0" fillId="0" borderId="6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20" fontId="1" fillId="0" borderId="64" xfId="0" applyNumberFormat="1" applyFont="1" applyBorder="1" applyAlignment="1">
      <alignment horizontal="left"/>
    </xf>
    <xf numFmtId="0" fontId="0" fillId="2" borderId="59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47" fontId="6" fillId="2" borderId="60" xfId="0" applyNumberFormat="1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5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0" fillId="0" borderId="66" xfId="0" applyNumberForma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20" fontId="6" fillId="0" borderId="47" xfId="0" applyNumberFormat="1" applyFont="1" applyBorder="1" applyAlignment="1">
      <alignment horizontal="center"/>
    </xf>
    <xf numFmtId="20" fontId="1" fillId="0" borderId="67" xfId="0" applyNumberFormat="1" applyFont="1" applyBorder="1" applyAlignment="1">
      <alignment horizontal="center"/>
    </xf>
    <xf numFmtId="20" fontId="0" fillId="0" borderId="68" xfId="0" applyNumberForma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20" fontId="0" fillId="0" borderId="56" xfId="0" applyNumberFormat="1" applyBorder="1" applyAlignment="1">
      <alignment horizontal="center"/>
    </xf>
    <xf numFmtId="0" fontId="0" fillId="0" borderId="43" xfId="0" applyBorder="1" applyAlignment="1">
      <alignment/>
    </xf>
    <xf numFmtId="20" fontId="1" fillId="0" borderId="4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20" fontId="6" fillId="0" borderId="32" xfId="0" applyNumberFormat="1" applyFont="1" applyBorder="1" applyAlignment="1">
      <alignment horizontal="center"/>
    </xf>
    <xf numFmtId="20" fontId="6" fillId="0" borderId="68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46" fontId="0" fillId="0" borderId="4" xfId="0" applyNumberFormat="1" applyBorder="1" applyAlignment="1" quotePrefix="1">
      <alignment horizontal="center"/>
    </xf>
    <xf numFmtId="0" fontId="0" fillId="2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47625</xdr:rowOff>
    </xdr:from>
    <xdr:to>
      <xdr:col>5</xdr:col>
      <xdr:colOff>819150</xdr:colOff>
      <xdr:row>3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038600" y="381000"/>
          <a:ext cx="14097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5</xdr:row>
      <xdr:rowOff>38100</xdr:rowOff>
    </xdr:from>
    <xdr:to>
      <xdr:col>9</xdr:col>
      <xdr:colOff>828675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5</xdr:row>
      <xdr:rowOff>66675</xdr:rowOff>
    </xdr:from>
    <xdr:to>
      <xdr:col>6</xdr:col>
      <xdr:colOff>800100</xdr:colOff>
      <xdr:row>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124325" y="885825"/>
          <a:ext cx="17335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5</xdr:row>
      <xdr:rowOff>9525</xdr:rowOff>
    </xdr:from>
    <xdr:to>
      <xdr:col>9</xdr:col>
      <xdr:colOff>857250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828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</xdr:row>
      <xdr:rowOff>47625</xdr:rowOff>
    </xdr:from>
    <xdr:to>
      <xdr:col>6</xdr:col>
      <xdr:colOff>866775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95725" y="866775"/>
          <a:ext cx="16287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5</xdr:row>
      <xdr:rowOff>9525</xdr:rowOff>
    </xdr:from>
    <xdr:to>
      <xdr:col>9</xdr:col>
      <xdr:colOff>857250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828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</xdr:row>
      <xdr:rowOff>47625</xdr:rowOff>
    </xdr:from>
    <xdr:to>
      <xdr:col>6</xdr:col>
      <xdr:colOff>866775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95725" y="866775"/>
          <a:ext cx="16287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5</xdr:row>
      <xdr:rowOff>9525</xdr:rowOff>
    </xdr:from>
    <xdr:to>
      <xdr:col>9</xdr:col>
      <xdr:colOff>857250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828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</xdr:row>
      <xdr:rowOff>47625</xdr:rowOff>
    </xdr:from>
    <xdr:to>
      <xdr:col>6</xdr:col>
      <xdr:colOff>866775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95725" y="866775"/>
          <a:ext cx="16287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9337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57150</xdr:rowOff>
    </xdr:from>
    <xdr:to>
      <xdr:col>8</xdr:col>
      <xdr:colOff>9525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362450" y="390525"/>
          <a:ext cx="14097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28575</xdr:rowOff>
    </xdr:from>
    <xdr:to>
      <xdr:col>5</xdr:col>
      <xdr:colOff>809625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4000500" y="361950"/>
          <a:ext cx="14097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47625</xdr:rowOff>
    </xdr:from>
    <xdr:to>
      <xdr:col>7</xdr:col>
      <xdr:colOff>676275</xdr:colOff>
      <xdr:row>3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4295775" y="381000"/>
          <a:ext cx="14859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495675" y="962025"/>
          <a:ext cx="23336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5</xdr:row>
      <xdr:rowOff>38100</xdr:rowOff>
    </xdr:from>
    <xdr:to>
      <xdr:col>9</xdr:col>
      <xdr:colOff>828675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5</xdr:row>
      <xdr:rowOff>38100</xdr:rowOff>
    </xdr:from>
    <xdr:to>
      <xdr:col>9</xdr:col>
      <xdr:colOff>828675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5</xdr:row>
      <xdr:rowOff>66675</xdr:rowOff>
    </xdr:from>
    <xdr:to>
      <xdr:col>6</xdr:col>
      <xdr:colOff>800100</xdr:colOff>
      <xdr:row>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124325" y="885825"/>
          <a:ext cx="17335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5</xdr:row>
      <xdr:rowOff>38100</xdr:rowOff>
    </xdr:from>
    <xdr:to>
      <xdr:col>10</xdr:col>
      <xdr:colOff>619125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9334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495675" y="962025"/>
          <a:ext cx="23336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5</xdr:row>
      <xdr:rowOff>28575</xdr:rowOff>
    </xdr:from>
    <xdr:to>
      <xdr:col>10</xdr:col>
      <xdr:colOff>676275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2392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66675</xdr:rowOff>
    </xdr:from>
    <xdr:to>
      <xdr:col>7</xdr:col>
      <xdr:colOff>514350</xdr:colOff>
      <xdr:row>6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429000" y="962025"/>
          <a:ext cx="2276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workbookViewId="0" topLeftCell="A2">
      <selection activeCell="B26" sqref="B26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80" customWidth="1"/>
  </cols>
  <sheetData>
    <row r="2" ht="13.5" thickBot="1"/>
    <row r="3" spans="2:10" ht="16.5" thickTop="1">
      <c r="B3" s="47" t="s">
        <v>53</v>
      </c>
      <c r="C3" s="48" t="s">
        <v>0</v>
      </c>
      <c r="D3" s="48"/>
      <c r="E3" s="48"/>
      <c r="F3" s="49"/>
      <c r="G3" s="50" t="s">
        <v>42</v>
      </c>
      <c r="H3" s="51"/>
      <c r="I3" s="51"/>
      <c r="J3" s="81"/>
    </row>
    <row r="4" spans="2:10" ht="15.75">
      <c r="B4" s="53" t="s">
        <v>16</v>
      </c>
      <c r="C4" s="2" t="s">
        <v>1</v>
      </c>
      <c r="D4" s="2"/>
      <c r="E4" s="2"/>
      <c r="F4" s="3"/>
      <c r="G4" s="1" t="s">
        <v>40</v>
      </c>
      <c r="H4" s="86" t="s">
        <v>79</v>
      </c>
      <c r="I4" s="4"/>
      <c r="J4" s="82"/>
    </row>
    <row r="5" spans="2:10" ht="10.5" customHeight="1">
      <c r="B5" s="53"/>
      <c r="C5" s="2"/>
      <c r="D5" s="2"/>
      <c r="E5" s="2"/>
      <c r="F5" s="3"/>
      <c r="G5" s="1"/>
      <c r="H5" s="4"/>
      <c r="I5" s="4"/>
      <c r="J5" s="82"/>
    </row>
    <row r="6" spans="2:10" ht="13.5" thickBot="1">
      <c r="B6" s="71" t="s">
        <v>51</v>
      </c>
      <c r="C6" s="37" t="s">
        <v>2</v>
      </c>
      <c r="D6" s="37" t="s">
        <v>3</v>
      </c>
      <c r="E6" s="43" t="s">
        <v>44</v>
      </c>
      <c r="F6" s="39" t="s">
        <v>43</v>
      </c>
      <c r="G6" s="40" t="s">
        <v>4</v>
      </c>
      <c r="H6" s="43" t="s">
        <v>5</v>
      </c>
      <c r="I6" s="43" t="s">
        <v>6</v>
      </c>
      <c r="J6" s="83" t="s">
        <v>76</v>
      </c>
    </row>
    <row r="7" spans="1:10" ht="23.25" customHeight="1" thickTop="1">
      <c r="A7" s="87">
        <f aca="true" t="shared" si="0" ref="A7:A13">+C7/2</f>
        <v>0.13333333333333333</v>
      </c>
      <c r="B7" s="42" t="s">
        <v>8</v>
      </c>
      <c r="C7" s="34">
        <v>0.26666666666666666</v>
      </c>
      <c r="D7" s="35">
        <f aca="true" t="shared" si="1" ref="D7:D12">+E7-C7</f>
        <v>0.28263888888888894</v>
      </c>
      <c r="E7" s="35">
        <v>0.5493055555555556</v>
      </c>
      <c r="F7" s="75">
        <f aca="true" t="shared" si="2" ref="F7:F12">+G7-E7</f>
        <v>0.16527777777777763</v>
      </c>
      <c r="G7" s="44">
        <v>0.7145833333333332</v>
      </c>
      <c r="H7" s="20">
        <f aca="true" t="shared" si="3" ref="H7:H12">+AVERAGE(C7:D7)</f>
        <v>0.2746527777777778</v>
      </c>
      <c r="I7" s="20">
        <f aca="true" t="shared" si="4" ref="I7:I12">+(G7/4000)*1000</f>
        <v>0.1786458333333333</v>
      </c>
      <c r="J7" s="84">
        <v>20</v>
      </c>
    </row>
    <row r="8" spans="1:10" ht="23.25" customHeight="1">
      <c r="A8" s="87">
        <f t="shared" si="0"/>
        <v>0.13368055555555555</v>
      </c>
      <c r="B8" s="5" t="s">
        <v>75</v>
      </c>
      <c r="C8" s="24">
        <v>0.2673611111111111</v>
      </c>
      <c r="D8" s="23">
        <f t="shared" si="1"/>
        <v>0.2972222222222222</v>
      </c>
      <c r="E8" s="23">
        <v>0.5645833333333333</v>
      </c>
      <c r="F8" s="25">
        <f t="shared" si="2"/>
        <v>0.16875000000000007</v>
      </c>
      <c r="G8" s="27">
        <v>0.7333333333333334</v>
      </c>
      <c r="H8" s="20">
        <f t="shared" si="3"/>
        <v>0.28229166666666666</v>
      </c>
      <c r="I8" s="20">
        <f t="shared" si="4"/>
        <v>0.18333333333333335</v>
      </c>
      <c r="J8" s="79">
        <v>26</v>
      </c>
    </row>
    <row r="9" spans="1:10" ht="23.25" customHeight="1">
      <c r="A9" s="87">
        <f t="shared" si="0"/>
        <v>0.14444444444444446</v>
      </c>
      <c r="B9" s="5" t="s">
        <v>55</v>
      </c>
      <c r="C9" s="24">
        <v>0.2888888888888889</v>
      </c>
      <c r="D9" s="23">
        <f t="shared" si="1"/>
        <v>0.3020833333333333</v>
      </c>
      <c r="E9" s="23">
        <v>0.5909722222222222</v>
      </c>
      <c r="F9" s="25">
        <f t="shared" si="2"/>
        <v>0.16666666666666663</v>
      </c>
      <c r="G9" s="27">
        <v>0.7576388888888889</v>
      </c>
      <c r="H9" s="20">
        <f t="shared" si="3"/>
        <v>0.2954861111111111</v>
      </c>
      <c r="I9" s="20">
        <f t="shared" si="4"/>
        <v>0.18940972222222222</v>
      </c>
      <c r="J9" s="79">
        <v>50</v>
      </c>
    </row>
    <row r="10" spans="1:10" ht="23.25" customHeight="1">
      <c r="A10" s="87">
        <f t="shared" si="0"/>
        <v>0.14166666666666666</v>
      </c>
      <c r="B10" s="5" t="s">
        <v>54</v>
      </c>
      <c r="C10" s="24">
        <v>0.2833333333333333</v>
      </c>
      <c r="D10" s="23">
        <f t="shared" si="1"/>
        <v>0.3076388888888889</v>
      </c>
      <c r="E10" s="23">
        <v>0.5909722222222222</v>
      </c>
      <c r="F10" s="25">
        <f t="shared" si="2"/>
        <v>0.1708333333333334</v>
      </c>
      <c r="G10" s="27">
        <v>0.7618055555555556</v>
      </c>
      <c r="H10" s="20">
        <f t="shared" si="3"/>
        <v>0.2954861111111111</v>
      </c>
      <c r="I10" s="20">
        <f t="shared" si="4"/>
        <v>0.1904513888888889</v>
      </c>
      <c r="J10" s="79">
        <v>57</v>
      </c>
    </row>
    <row r="11" spans="1:10" ht="23.25" customHeight="1">
      <c r="A11" s="87">
        <f t="shared" si="0"/>
        <v>0.14444444444444446</v>
      </c>
      <c r="B11" s="5" t="s">
        <v>15</v>
      </c>
      <c r="C11" s="24">
        <v>0.2888888888888889</v>
      </c>
      <c r="D11" s="23">
        <f t="shared" si="1"/>
        <v>0.3020833333333333</v>
      </c>
      <c r="E11" s="23">
        <v>0.5909722222222222</v>
      </c>
      <c r="F11" s="25">
        <f t="shared" si="2"/>
        <v>0.1777777777777778</v>
      </c>
      <c r="G11" s="27">
        <v>0.76875</v>
      </c>
      <c r="H11" s="20">
        <f t="shared" si="3"/>
        <v>0.2954861111111111</v>
      </c>
      <c r="I11" s="20">
        <f t="shared" si="4"/>
        <v>0.1921875</v>
      </c>
      <c r="J11" s="79">
        <v>63</v>
      </c>
    </row>
    <row r="12" spans="1:10" ht="23.25" customHeight="1">
      <c r="A12" s="87">
        <f t="shared" si="0"/>
        <v>0.153125</v>
      </c>
      <c r="B12" s="5" t="s">
        <v>9</v>
      </c>
      <c r="C12" s="24">
        <v>0.30625</v>
      </c>
      <c r="D12" s="23">
        <f t="shared" si="1"/>
        <v>0.31527777777777777</v>
      </c>
      <c r="E12" s="23">
        <v>0.6215277777777778</v>
      </c>
      <c r="F12" s="25">
        <f t="shared" si="2"/>
        <v>0.17638888888888882</v>
      </c>
      <c r="G12" s="27">
        <v>0.7979166666666666</v>
      </c>
      <c r="H12" s="20">
        <f t="shared" si="3"/>
        <v>0.3107638888888889</v>
      </c>
      <c r="I12" s="20">
        <f t="shared" si="4"/>
        <v>0.19947916666666665</v>
      </c>
      <c r="J12" s="79">
        <v>87</v>
      </c>
    </row>
    <row r="13" spans="1:10" ht="23.25" customHeight="1">
      <c r="A13" s="87">
        <f t="shared" si="0"/>
        <v>0.12881944444444446</v>
      </c>
      <c r="B13" s="5" t="s">
        <v>7</v>
      </c>
      <c r="C13" s="24">
        <v>0.2576388888888889</v>
      </c>
      <c r="D13" s="23"/>
      <c r="E13" s="23"/>
      <c r="F13" s="25"/>
      <c r="G13" s="27"/>
      <c r="H13" s="6"/>
      <c r="I13" s="6"/>
      <c r="J13" s="79"/>
    </row>
    <row r="14" spans="2:10" ht="23.25" customHeight="1">
      <c r="B14" s="5"/>
      <c r="C14" s="24"/>
      <c r="D14" s="23"/>
      <c r="E14" s="23"/>
      <c r="F14" s="25"/>
      <c r="G14" s="27"/>
      <c r="H14" s="6"/>
      <c r="I14" s="6"/>
      <c r="J14" s="79"/>
    </row>
    <row r="15" spans="2:10" ht="23.25" customHeight="1">
      <c r="B15" s="5"/>
      <c r="C15" s="24"/>
      <c r="D15" s="6"/>
      <c r="E15" s="6"/>
      <c r="F15" s="7"/>
      <c r="G15" s="8"/>
      <c r="H15" s="6"/>
      <c r="I15" s="6"/>
      <c r="J15" s="79"/>
    </row>
    <row r="16" spans="2:10" ht="16.5" thickBot="1">
      <c r="B16" s="72" t="s">
        <v>11</v>
      </c>
      <c r="C16" s="45" t="s">
        <v>12</v>
      </c>
      <c r="D16" s="31"/>
      <c r="E16" s="31"/>
      <c r="F16" s="31"/>
      <c r="G16" s="46" t="s">
        <v>1</v>
      </c>
      <c r="H16" s="31"/>
      <c r="I16" s="43" t="s">
        <v>6</v>
      </c>
      <c r="J16" s="83" t="s">
        <v>76</v>
      </c>
    </row>
    <row r="17" spans="1:10" ht="27.75" customHeight="1" thickTop="1">
      <c r="A17" s="87">
        <f aca="true" t="shared" si="5" ref="A17:A26">+C17/2</f>
        <v>0.14548611111111112</v>
      </c>
      <c r="B17" s="5" t="s">
        <v>57</v>
      </c>
      <c r="C17" s="19">
        <v>0.29097222222222224</v>
      </c>
      <c r="D17" s="13"/>
      <c r="E17" s="13"/>
      <c r="F17" s="14"/>
      <c r="G17" s="8">
        <v>0.5465277777777778</v>
      </c>
      <c r="H17" s="6"/>
      <c r="I17" s="20">
        <f aca="true" t="shared" si="6" ref="I17:I26">+(G17/3000)*1000</f>
        <v>0.18217592592592594</v>
      </c>
      <c r="J17" s="84">
        <v>14</v>
      </c>
    </row>
    <row r="18" spans="1:10" ht="27.75" customHeight="1">
      <c r="A18" s="87">
        <f t="shared" si="5"/>
        <v>0.1534722222222222</v>
      </c>
      <c r="B18" s="5" t="s">
        <v>60</v>
      </c>
      <c r="C18" s="19">
        <v>0.3069444444444444</v>
      </c>
      <c r="D18" s="13"/>
      <c r="E18" s="13"/>
      <c r="F18" s="14"/>
      <c r="G18" s="8">
        <v>0.579861111111111</v>
      </c>
      <c r="H18" s="6"/>
      <c r="I18" s="20">
        <f t="shared" si="6"/>
        <v>0.193287037037037</v>
      </c>
      <c r="J18" s="79">
        <v>41</v>
      </c>
    </row>
    <row r="19" spans="1:10" ht="27.75" customHeight="1">
      <c r="A19" s="87">
        <f t="shared" si="5"/>
        <v>0.15763888888888888</v>
      </c>
      <c r="B19" s="5" t="s">
        <v>56</v>
      </c>
      <c r="C19" s="19">
        <v>0.31527777777777777</v>
      </c>
      <c r="D19" s="13"/>
      <c r="E19" s="13"/>
      <c r="F19" s="14"/>
      <c r="G19" s="8">
        <v>0.5840277777777778</v>
      </c>
      <c r="H19" s="6"/>
      <c r="I19" s="20">
        <f t="shared" si="6"/>
        <v>0.19467592592592595</v>
      </c>
      <c r="J19" s="79">
        <v>48</v>
      </c>
    </row>
    <row r="20" spans="1:10" ht="27.75" customHeight="1">
      <c r="A20" s="87">
        <f t="shared" si="5"/>
        <v>0.15416666666666667</v>
      </c>
      <c r="B20" s="5" t="s">
        <v>58</v>
      </c>
      <c r="C20" s="19">
        <v>0.30833333333333335</v>
      </c>
      <c r="D20" s="13"/>
      <c r="E20" s="13"/>
      <c r="F20" s="14"/>
      <c r="G20" s="8">
        <v>0.5923611111111111</v>
      </c>
      <c r="H20" s="6"/>
      <c r="I20" s="20">
        <f t="shared" si="6"/>
        <v>0.19745370370370371</v>
      </c>
      <c r="J20" s="79">
        <v>52</v>
      </c>
    </row>
    <row r="21" spans="1:10" ht="27.75" customHeight="1">
      <c r="A21" s="87">
        <f t="shared" si="5"/>
        <v>0.15416666666666667</v>
      </c>
      <c r="B21" s="5" t="s">
        <v>14</v>
      </c>
      <c r="C21" s="19">
        <v>0.30833333333333335</v>
      </c>
      <c r="D21" s="13"/>
      <c r="E21" s="13"/>
      <c r="F21" s="14"/>
      <c r="G21" s="8">
        <v>0.6020833333333333</v>
      </c>
      <c r="H21" s="6"/>
      <c r="I21" s="20">
        <f t="shared" si="6"/>
        <v>0.20069444444444443</v>
      </c>
      <c r="J21" s="79">
        <v>58</v>
      </c>
    </row>
    <row r="22" spans="1:10" ht="27.75" customHeight="1">
      <c r="A22" s="87">
        <f t="shared" si="5"/>
        <v>0.15416666666666667</v>
      </c>
      <c r="B22" s="5" t="s">
        <v>13</v>
      </c>
      <c r="C22" s="19">
        <v>0.30833333333333335</v>
      </c>
      <c r="D22" s="13"/>
      <c r="E22" s="13"/>
      <c r="F22" s="14"/>
      <c r="G22" s="8">
        <v>0.6027777777777777</v>
      </c>
      <c r="H22" s="6"/>
      <c r="I22" s="20">
        <f t="shared" si="6"/>
        <v>0.2009259259259259</v>
      </c>
      <c r="J22" s="79">
        <v>61</v>
      </c>
    </row>
    <row r="23" spans="1:10" ht="27.75" customHeight="1">
      <c r="A23" s="87">
        <f t="shared" si="5"/>
        <v>0.15625</v>
      </c>
      <c r="B23" s="5" t="s">
        <v>59</v>
      </c>
      <c r="C23" s="19">
        <v>0.3125</v>
      </c>
      <c r="D23" s="13"/>
      <c r="E23" s="13"/>
      <c r="F23" s="14"/>
      <c r="G23" s="8">
        <v>0.63125</v>
      </c>
      <c r="H23" s="6"/>
      <c r="I23" s="20">
        <f t="shared" si="6"/>
        <v>0.21041666666666667</v>
      </c>
      <c r="J23" s="79">
        <v>86</v>
      </c>
    </row>
    <row r="24" spans="1:10" ht="27.75" customHeight="1">
      <c r="A24" s="87">
        <f t="shared" si="5"/>
        <v>0.17604166666666665</v>
      </c>
      <c r="B24" s="5" t="s">
        <v>62</v>
      </c>
      <c r="C24" s="19">
        <v>0.3520833333333333</v>
      </c>
      <c r="D24" s="13"/>
      <c r="E24" s="13"/>
      <c r="F24" s="14"/>
      <c r="G24" s="8">
        <v>0.6854166666666667</v>
      </c>
      <c r="H24" s="6"/>
      <c r="I24" s="20">
        <f t="shared" si="6"/>
        <v>0.22847222222222222</v>
      </c>
      <c r="J24" s="79">
        <v>119</v>
      </c>
    </row>
    <row r="25" spans="1:10" ht="27.75" customHeight="1">
      <c r="A25" s="87">
        <f t="shared" si="5"/>
        <v>0.18090277777777777</v>
      </c>
      <c r="B25" s="5" t="s">
        <v>61</v>
      </c>
      <c r="C25" s="19">
        <v>0.36180555555555555</v>
      </c>
      <c r="D25" s="13"/>
      <c r="E25" s="13"/>
      <c r="F25" s="14"/>
      <c r="G25" s="8">
        <v>0.6916666666666668</v>
      </c>
      <c r="H25" s="6"/>
      <c r="I25" s="20">
        <f t="shared" si="6"/>
        <v>0.2305555555555556</v>
      </c>
      <c r="J25" s="79">
        <v>122</v>
      </c>
    </row>
    <row r="26" spans="1:10" ht="27.75" customHeight="1">
      <c r="A26" s="87">
        <f t="shared" si="5"/>
        <v>0.1885416666666667</v>
      </c>
      <c r="B26" s="5" t="s">
        <v>63</v>
      </c>
      <c r="C26" s="19">
        <v>0.3770833333333334</v>
      </c>
      <c r="D26" s="13"/>
      <c r="E26" s="13"/>
      <c r="F26" s="14"/>
      <c r="G26" s="8">
        <v>0.7118055555555555</v>
      </c>
      <c r="H26" s="6"/>
      <c r="I26" s="20">
        <f t="shared" si="6"/>
        <v>0.2372685185185185</v>
      </c>
      <c r="J26" s="79">
        <v>130</v>
      </c>
    </row>
    <row r="27" spans="2:10" ht="27.75" customHeight="1">
      <c r="B27" s="5"/>
      <c r="C27" s="19"/>
      <c r="D27" s="13"/>
      <c r="E27" s="13"/>
      <c r="F27" s="14"/>
      <c r="G27" s="8"/>
      <c r="H27" s="6"/>
      <c r="I27" s="6"/>
      <c r="J27" s="79"/>
    </row>
    <row r="28" spans="2:10" ht="27.75" customHeight="1">
      <c r="B28" s="5"/>
      <c r="C28" s="19"/>
      <c r="D28" s="13"/>
      <c r="E28" s="13"/>
      <c r="F28" s="14"/>
      <c r="G28" s="8"/>
      <c r="H28" s="13"/>
      <c r="I28" s="13"/>
      <c r="J28" s="79"/>
    </row>
    <row r="29" spans="2:10" ht="27.75" customHeight="1">
      <c r="B29" s="5"/>
      <c r="C29" s="19"/>
      <c r="D29" s="13"/>
      <c r="E29" s="13"/>
      <c r="F29" s="14"/>
      <c r="G29" s="8"/>
      <c r="H29" s="13"/>
      <c r="I29" s="13"/>
      <c r="J29" s="79"/>
    </row>
    <row r="30" spans="2:10" ht="13.5" thickBot="1">
      <c r="B30" s="16"/>
      <c r="C30" s="56"/>
      <c r="D30" s="9"/>
      <c r="E30" s="9"/>
      <c r="F30" s="10"/>
      <c r="G30" s="57"/>
      <c r="H30" s="9"/>
      <c r="I30" s="9"/>
      <c r="J30" s="85"/>
    </row>
    <row r="31" ht="13.5" thickTop="1"/>
  </sheetData>
  <printOptions/>
  <pageMargins left="0.5" right="0.5" top="0.5" bottom="0.5" header="0.5" footer="0.5"/>
  <pageSetup fitToHeight="1" fitToWidth="1" horizontalDpi="600" verticalDpi="600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2"/>
  <sheetViews>
    <sheetView workbookViewId="0" topLeftCell="A1">
      <selection activeCell="I10" sqref="I10:J11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7" width="14.14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115</v>
      </c>
      <c r="D6" s="107" t="s">
        <v>124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127</v>
      </c>
      <c r="D8" s="179" t="s">
        <v>110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/>
    </row>
    <row r="10" spans="3:11" ht="22.5" customHeight="1" thickTop="1">
      <c r="C10" s="148" t="s">
        <v>101</v>
      </c>
      <c r="D10" s="156">
        <v>0.25416666666666665</v>
      </c>
      <c r="E10" s="184">
        <f aca="true" t="shared" si="0" ref="E10:E16">+F10-D10</f>
        <v>0.28819444444444453</v>
      </c>
      <c r="F10" s="6">
        <v>0.5423611111111112</v>
      </c>
      <c r="G10" s="6">
        <f aca="true" t="shared" si="1" ref="G10:G16">+H10-F10</f>
        <v>0.1381944444444443</v>
      </c>
      <c r="H10" s="118">
        <v>0.6805555555555555</v>
      </c>
      <c r="I10" s="36">
        <f aca="true" t="shared" si="2" ref="I10:I16">+J10*1.6</f>
        <v>0.2722222222222222</v>
      </c>
      <c r="J10" s="191">
        <f aca="true" t="shared" si="3" ref="J10:J16">+(H10/4000)*1000</f>
        <v>0.17013888888888887</v>
      </c>
      <c r="K10" s="18"/>
    </row>
    <row r="11" spans="3:11" ht="22.5" customHeight="1">
      <c r="C11" s="148" t="s">
        <v>111</v>
      </c>
      <c r="D11" s="156">
        <v>0.2604166666666667</v>
      </c>
      <c r="E11" s="184">
        <f t="shared" si="0"/>
        <v>0.2819444444444445</v>
      </c>
      <c r="F11" s="6">
        <v>0.5423611111111112</v>
      </c>
      <c r="G11" s="6">
        <f t="shared" si="1"/>
        <v>0.14722222222222214</v>
      </c>
      <c r="H11" s="118">
        <v>0.6895833333333333</v>
      </c>
      <c r="I11" s="6">
        <f t="shared" si="2"/>
        <v>0.2758333333333333</v>
      </c>
      <c r="J11" s="7">
        <f t="shared" si="3"/>
        <v>0.17239583333333333</v>
      </c>
      <c r="K11" s="18"/>
    </row>
    <row r="12" spans="3:11" ht="22.5" customHeight="1">
      <c r="C12" s="148" t="s">
        <v>102</v>
      </c>
      <c r="D12" s="156">
        <v>0.2638888888888889</v>
      </c>
      <c r="E12" s="184">
        <f t="shared" si="0"/>
        <v>0.29583333333333334</v>
      </c>
      <c r="F12" s="6">
        <v>0.5597222222222222</v>
      </c>
      <c r="G12" s="6">
        <f t="shared" si="1"/>
        <v>0.14027777777777772</v>
      </c>
      <c r="H12" s="118">
        <v>0.7</v>
      </c>
      <c r="I12" s="6">
        <f t="shared" si="2"/>
        <v>0.27999999999999997</v>
      </c>
      <c r="J12" s="7">
        <f t="shared" si="3"/>
        <v>0.175</v>
      </c>
      <c r="K12" s="18"/>
    </row>
    <row r="13" spans="3:11" ht="22.5" customHeight="1">
      <c r="C13" s="148" t="s">
        <v>8</v>
      </c>
      <c r="D13" s="156">
        <v>0.2638888888888889</v>
      </c>
      <c r="E13" s="184">
        <f t="shared" si="0"/>
        <v>0.29583333333333334</v>
      </c>
      <c r="F13" s="6">
        <v>0.5597222222222222</v>
      </c>
      <c r="G13" s="6">
        <f t="shared" si="1"/>
        <v>0.15069444444444446</v>
      </c>
      <c r="H13" s="118">
        <v>0.7104166666666667</v>
      </c>
      <c r="I13" s="6">
        <f t="shared" si="2"/>
        <v>0.2841666666666667</v>
      </c>
      <c r="J13" s="7">
        <f t="shared" si="3"/>
        <v>0.17760416666666667</v>
      </c>
      <c r="K13" s="18"/>
    </row>
    <row r="14" spans="3:11" ht="22.5" customHeight="1">
      <c r="C14" s="148" t="s">
        <v>55</v>
      </c>
      <c r="D14" s="156">
        <v>0.2638888888888889</v>
      </c>
      <c r="E14" s="184">
        <f t="shared" si="0"/>
        <v>0.3013888888888889</v>
      </c>
      <c r="F14" s="6">
        <v>0.5652777777777778</v>
      </c>
      <c r="G14" s="6">
        <f t="shared" si="1"/>
        <v>0.14583333333333337</v>
      </c>
      <c r="H14" s="118">
        <v>0.7111111111111111</v>
      </c>
      <c r="I14" s="6">
        <f t="shared" si="2"/>
        <v>0.28444444444444444</v>
      </c>
      <c r="J14" s="7">
        <f t="shared" si="3"/>
        <v>0.17777777777777778</v>
      </c>
      <c r="K14" s="18"/>
    </row>
    <row r="15" spans="3:11" ht="22.5" customHeight="1">
      <c r="C15" s="147" t="s">
        <v>54</v>
      </c>
      <c r="D15" s="156">
        <v>0.27638888888888885</v>
      </c>
      <c r="E15" s="184">
        <f t="shared" si="0"/>
        <v>0.30902777777777785</v>
      </c>
      <c r="F15" s="6">
        <v>0.5854166666666667</v>
      </c>
      <c r="G15" s="6">
        <f t="shared" si="1"/>
        <v>0.14861111111111114</v>
      </c>
      <c r="H15" s="118">
        <v>0.7340277777777778</v>
      </c>
      <c r="I15" s="6">
        <f t="shared" si="2"/>
        <v>0.29361111111111116</v>
      </c>
      <c r="J15" s="7">
        <f t="shared" si="3"/>
        <v>0.18350694444444446</v>
      </c>
      <c r="K15" s="18"/>
    </row>
    <row r="16" spans="3:11" ht="22.5" customHeight="1">
      <c r="C16" s="148" t="s">
        <v>57</v>
      </c>
      <c r="D16" s="156">
        <v>0.2736111111111111</v>
      </c>
      <c r="E16" s="184">
        <f t="shared" si="0"/>
        <v>0.3152777777777778</v>
      </c>
      <c r="F16" s="6">
        <v>0.5888888888888889</v>
      </c>
      <c r="G16" s="6">
        <f t="shared" si="1"/>
        <v>0.15208333333333335</v>
      </c>
      <c r="H16" s="118">
        <v>0.7409722222222223</v>
      </c>
      <c r="I16" s="6">
        <f t="shared" si="2"/>
        <v>0.2963888888888889</v>
      </c>
      <c r="J16" s="7">
        <f t="shared" si="3"/>
        <v>0.18524305555555556</v>
      </c>
      <c r="K16" s="18"/>
    </row>
    <row r="17" spans="3:11" ht="17.25" customHeight="1" thickBot="1">
      <c r="C17" s="148"/>
      <c r="D17" s="156"/>
      <c r="E17" s="184"/>
      <c r="F17" s="6"/>
      <c r="G17" s="6"/>
      <c r="H17" s="118"/>
      <c r="I17" s="6"/>
      <c r="J17" s="7"/>
      <c r="K17" s="18"/>
    </row>
    <row r="18" spans="3:12" ht="18.75" customHeight="1" thickBot="1" thickTop="1">
      <c r="C18" s="159" t="s">
        <v>128</v>
      </c>
      <c r="D18" s="167" t="s">
        <v>2</v>
      </c>
      <c r="E18" s="167" t="s">
        <v>3</v>
      </c>
      <c r="F18" s="180" t="s">
        <v>44</v>
      </c>
      <c r="G18" s="181" t="s">
        <v>43</v>
      </c>
      <c r="H18" s="168" t="s">
        <v>4</v>
      </c>
      <c r="I18" s="180" t="s">
        <v>86</v>
      </c>
      <c r="J18" s="182" t="s">
        <v>88</v>
      </c>
      <c r="L18" s="105"/>
    </row>
    <row r="19" spans="3:11" ht="22.5" customHeight="1" thickTop="1">
      <c r="C19" s="148" t="s">
        <v>58</v>
      </c>
      <c r="D19" s="156">
        <v>0.2701388888888889</v>
      </c>
      <c r="E19" s="184"/>
      <c r="F19" s="6"/>
      <c r="G19" s="6"/>
      <c r="H19" s="118">
        <v>0.7409722222222223</v>
      </c>
      <c r="I19" s="36">
        <f>+J19*1.6</f>
        <v>0.2963888888888889</v>
      </c>
      <c r="J19" s="191">
        <f>+(H19/4000)*1000</f>
        <v>0.18524305555555556</v>
      </c>
      <c r="K19" s="18"/>
    </row>
    <row r="20" spans="3:11" ht="26.25" customHeight="1">
      <c r="C20" s="147" t="s">
        <v>15</v>
      </c>
      <c r="D20" s="185">
        <v>0.2847222222222222</v>
      </c>
      <c r="E20" s="184"/>
      <c r="F20" s="20"/>
      <c r="G20" s="20"/>
      <c r="H20" s="150">
        <v>0.75</v>
      </c>
      <c r="I20" s="114">
        <f>+J20*1.6</f>
        <v>0.30000000000000004</v>
      </c>
      <c r="J20" s="175">
        <f>+(H20/4000)*1000</f>
        <v>0.1875</v>
      </c>
      <c r="K20" s="113"/>
    </row>
    <row r="21" spans="3:11" ht="26.25" customHeight="1">
      <c r="C21" s="148" t="s">
        <v>103</v>
      </c>
      <c r="D21" s="156">
        <v>0.2847222222222222</v>
      </c>
      <c r="E21" s="184"/>
      <c r="F21" s="6"/>
      <c r="G21" s="20"/>
      <c r="H21" s="118">
        <v>0.7805555555555556</v>
      </c>
      <c r="I21" s="20">
        <f aca="true" t="shared" si="4" ref="I21:I26">+J21*1.6</f>
        <v>0.31222222222222223</v>
      </c>
      <c r="J21" s="115">
        <f aca="true" t="shared" si="5" ref="J21:J26">+(H21/4000)*1000</f>
        <v>0.1951388888888889</v>
      </c>
      <c r="K21" s="18"/>
    </row>
    <row r="22" spans="3:11" ht="26.25" customHeight="1">
      <c r="C22" s="148" t="s">
        <v>13</v>
      </c>
      <c r="D22" s="156">
        <v>0.30416666666666664</v>
      </c>
      <c r="E22" s="184"/>
      <c r="F22" s="6"/>
      <c r="G22" s="20"/>
      <c r="H22" s="118">
        <v>0.7923611111111111</v>
      </c>
      <c r="I22" s="6">
        <f t="shared" si="4"/>
        <v>0.3169444444444445</v>
      </c>
      <c r="J22" s="7">
        <f t="shared" si="5"/>
        <v>0.19809027777777777</v>
      </c>
      <c r="K22" s="18"/>
    </row>
    <row r="23" spans="3:11" ht="26.25" customHeight="1">
      <c r="C23" s="148" t="s">
        <v>56</v>
      </c>
      <c r="D23" s="156">
        <v>0.30416666666666664</v>
      </c>
      <c r="E23" s="194"/>
      <c r="F23" s="125"/>
      <c r="G23" s="7"/>
      <c r="H23" s="203">
        <v>0.7930555555555556</v>
      </c>
      <c r="I23" s="6">
        <f t="shared" si="4"/>
        <v>0.3172222222222223</v>
      </c>
      <c r="J23" s="7">
        <f t="shared" si="5"/>
        <v>0.1982638888888889</v>
      </c>
      <c r="K23" s="18"/>
    </row>
    <row r="24" spans="3:11" ht="26.25" customHeight="1">
      <c r="C24" s="148" t="s">
        <v>83</v>
      </c>
      <c r="D24" s="156">
        <v>0.29583333333333334</v>
      </c>
      <c r="E24" s="194"/>
      <c r="F24" s="125"/>
      <c r="G24" s="177"/>
      <c r="H24" s="123">
        <v>0.8076388888888889</v>
      </c>
      <c r="I24" s="6">
        <f t="shared" si="4"/>
        <v>0.3230555555555556</v>
      </c>
      <c r="J24" s="7">
        <f t="shared" si="5"/>
        <v>0.20190972222222223</v>
      </c>
      <c r="K24" s="18"/>
    </row>
    <row r="25" spans="3:12" ht="25.5" customHeight="1">
      <c r="C25" s="148" t="s">
        <v>14</v>
      </c>
      <c r="D25" s="156">
        <v>0.29583333333333334</v>
      </c>
      <c r="E25" s="184"/>
      <c r="F25" s="6"/>
      <c r="G25" s="6"/>
      <c r="H25" s="123">
        <v>0.8236111111111111</v>
      </c>
      <c r="I25" s="6">
        <f t="shared" si="4"/>
        <v>0.32944444444444443</v>
      </c>
      <c r="J25" s="7">
        <f t="shared" si="5"/>
        <v>0.20590277777777777</v>
      </c>
      <c r="K25" s="18"/>
      <c r="L25" s="18"/>
    </row>
    <row r="26" spans="3:12" ht="25.5" customHeight="1">
      <c r="C26" s="148" t="s">
        <v>59</v>
      </c>
      <c r="D26" s="156">
        <v>0.30416666666666664</v>
      </c>
      <c r="E26" s="190"/>
      <c r="F26" s="13"/>
      <c r="G26" s="13"/>
      <c r="H26" s="123">
        <v>0.8395833333333332</v>
      </c>
      <c r="I26" s="6">
        <f t="shared" si="4"/>
        <v>0.3358333333333333</v>
      </c>
      <c r="J26" s="7">
        <f t="shared" si="5"/>
        <v>0.2098958333333333</v>
      </c>
      <c r="K26" s="18"/>
      <c r="L26" s="18"/>
    </row>
    <row r="27" spans="3:10" ht="18.75" customHeight="1" thickBot="1">
      <c r="C27" s="135"/>
      <c r="D27" s="144"/>
      <c r="E27" s="145"/>
      <c r="F27" s="145"/>
      <c r="G27" s="145"/>
      <c r="H27" s="146"/>
      <c r="I27" s="137"/>
      <c r="J27" s="139"/>
    </row>
    <row r="28" ht="12.75">
      <c r="D28" s="105"/>
    </row>
    <row r="29" ht="12.75">
      <c r="D29" s="105"/>
    </row>
    <row r="30" ht="12.75">
      <c r="D30" s="105"/>
    </row>
    <row r="31" ht="12.75">
      <c r="D31" s="105"/>
    </row>
    <row r="32" ht="12.75">
      <c r="D32" s="105"/>
    </row>
  </sheetData>
  <printOptions/>
  <pageMargins left="0.5" right="0.5" top="0.75" bottom="0.75" header="0.5" footer="0.5"/>
  <pageSetup fitToHeight="1" fitToWidth="1" horizontalDpi="600" verticalDpi="600" orientation="portrait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7"/>
  <sheetViews>
    <sheetView tabSelected="1" workbookViewId="0" topLeftCell="A7">
      <selection activeCell="A7" sqref="A1:IV16384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6" width="12.8515625" style="0" customWidth="1"/>
    <col min="7" max="7" width="13.0039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134</v>
      </c>
      <c r="D6" s="107" t="s">
        <v>133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1</v>
      </c>
      <c r="D8" s="179" t="s">
        <v>110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 t="s">
        <v>97</v>
      </c>
    </row>
    <row r="10" spans="3:11" ht="14.25" customHeight="1" thickTop="1">
      <c r="C10" s="148" t="s">
        <v>102</v>
      </c>
      <c r="D10" s="156">
        <v>0.2548611111111111</v>
      </c>
      <c r="E10" s="184">
        <f aca="true" t="shared" si="0" ref="E10:E22">+F10-D10</f>
        <v>0.2965277777777777</v>
      </c>
      <c r="F10" s="6">
        <v>0.5513888888888888</v>
      </c>
      <c r="G10" s="6">
        <f>+H10-F10</f>
        <v>0.11944444444444458</v>
      </c>
      <c r="H10" s="118">
        <v>0.6708333333333334</v>
      </c>
      <c r="I10" s="36">
        <f>+J10*1.6</f>
        <v>0.26833333333333337</v>
      </c>
      <c r="J10" s="191">
        <f>+(H10/4000)*1000</f>
        <v>0.16770833333333335</v>
      </c>
      <c r="K10" s="18"/>
    </row>
    <row r="11" spans="3:11" ht="14.25" customHeight="1">
      <c r="C11" s="148" t="s">
        <v>55</v>
      </c>
      <c r="D11" s="156">
        <v>0.26180555555555557</v>
      </c>
      <c r="E11" s="184">
        <f t="shared" si="0"/>
        <v>0.30416666666666664</v>
      </c>
      <c r="F11" s="6">
        <v>0.5659722222222222</v>
      </c>
      <c r="G11" s="6">
        <f aca="true" t="shared" si="1" ref="G11:G22">+H11-F11</f>
        <v>0.13333333333333341</v>
      </c>
      <c r="H11" s="118">
        <v>0.6993055555555556</v>
      </c>
      <c r="I11" s="6">
        <f>+J11*1.6</f>
        <v>0.27972222222222226</v>
      </c>
      <c r="J11" s="7">
        <f>+(H11/4000)*1000</f>
        <v>0.1748263888888889</v>
      </c>
      <c r="K11" s="18"/>
    </row>
    <row r="12" spans="3:11" ht="14.25" customHeight="1">
      <c r="C12" s="148" t="s">
        <v>111</v>
      </c>
      <c r="D12" s="156">
        <v>0.2548611111111111</v>
      </c>
      <c r="E12" s="184">
        <f t="shared" si="0"/>
        <v>0.3111111111111111</v>
      </c>
      <c r="F12" s="6">
        <v>0.5659722222222222</v>
      </c>
      <c r="G12" s="6">
        <f t="shared" si="1"/>
        <v>0.1381944444444444</v>
      </c>
      <c r="H12" s="118">
        <v>0.7041666666666666</v>
      </c>
      <c r="I12" s="6">
        <f aca="true" t="shared" si="2" ref="I12:I22">+J12*1.6</f>
        <v>0.2816666666666667</v>
      </c>
      <c r="J12" s="7">
        <f aca="true" t="shared" si="3" ref="J12:J22">+(H12/4000)*1000</f>
        <v>0.17604166666666665</v>
      </c>
      <c r="K12" s="18"/>
    </row>
    <row r="13" spans="3:11" ht="14.25" customHeight="1">
      <c r="C13" s="148" t="s">
        <v>15</v>
      </c>
      <c r="D13" s="156">
        <v>0.27569444444444446</v>
      </c>
      <c r="E13" s="184">
        <f t="shared" si="0"/>
        <v>0.30208333333333337</v>
      </c>
      <c r="F13" s="6">
        <v>0.5777777777777778</v>
      </c>
      <c r="G13" s="6">
        <f t="shared" si="1"/>
        <v>0.12777777777777777</v>
      </c>
      <c r="H13" s="118">
        <v>0.7055555555555556</v>
      </c>
      <c r="I13" s="6">
        <f t="shared" si="2"/>
        <v>0.28222222222222226</v>
      </c>
      <c r="J13" s="7">
        <f t="shared" si="3"/>
        <v>0.1763888888888889</v>
      </c>
      <c r="K13" s="18"/>
    </row>
    <row r="14" spans="3:11" ht="14.25" customHeight="1">
      <c r="C14" s="148" t="s">
        <v>8</v>
      </c>
      <c r="D14" s="156">
        <v>0.26805555555555555</v>
      </c>
      <c r="E14" s="184">
        <f t="shared" si="0"/>
        <v>0.3131944444444445</v>
      </c>
      <c r="F14" s="6">
        <v>0.58125</v>
      </c>
      <c r="G14" s="6">
        <f t="shared" si="1"/>
        <v>0.1333333333333332</v>
      </c>
      <c r="H14" s="118">
        <v>0.7145833333333332</v>
      </c>
      <c r="I14" s="6">
        <f t="shared" si="2"/>
        <v>0.28583333333333333</v>
      </c>
      <c r="J14" s="7">
        <f t="shared" si="3"/>
        <v>0.1786458333333333</v>
      </c>
      <c r="K14" s="18"/>
    </row>
    <row r="15" spans="3:11" ht="14.25" customHeight="1">
      <c r="C15" s="147" t="s">
        <v>57</v>
      </c>
      <c r="D15" s="185">
        <v>0.27708333333333335</v>
      </c>
      <c r="E15" s="184">
        <f t="shared" si="0"/>
        <v>0.31666666666666665</v>
      </c>
      <c r="F15" s="20">
        <v>0.59375</v>
      </c>
      <c r="G15" s="6">
        <f t="shared" si="1"/>
        <v>0.1347222222222223</v>
      </c>
      <c r="H15" s="150">
        <v>0.7284722222222223</v>
      </c>
      <c r="I15" s="6">
        <f t="shared" si="2"/>
        <v>0.2913888888888889</v>
      </c>
      <c r="J15" s="7">
        <f t="shared" si="3"/>
        <v>0.18211805555555557</v>
      </c>
      <c r="K15" s="113"/>
    </row>
    <row r="16" spans="3:11" ht="14.25" customHeight="1">
      <c r="C16" s="147" t="s">
        <v>54</v>
      </c>
      <c r="D16" s="185">
        <v>0.2736111111111111</v>
      </c>
      <c r="E16" s="184">
        <f t="shared" si="0"/>
        <v>0.32222222222222224</v>
      </c>
      <c r="F16" s="20">
        <v>0.5958333333333333</v>
      </c>
      <c r="G16" s="6">
        <f t="shared" si="1"/>
        <v>0.13750000000000007</v>
      </c>
      <c r="H16" s="150">
        <v>0.7333333333333334</v>
      </c>
      <c r="I16" s="6">
        <f t="shared" si="2"/>
        <v>0.2933333333333334</v>
      </c>
      <c r="J16" s="7">
        <f t="shared" si="3"/>
        <v>0.18333333333333335</v>
      </c>
      <c r="K16" s="113"/>
    </row>
    <row r="17" spans="3:11" ht="14.25" customHeight="1">
      <c r="C17" s="147" t="s">
        <v>58</v>
      </c>
      <c r="D17" s="185">
        <v>0.2736111111111111</v>
      </c>
      <c r="E17" s="184">
        <f t="shared" si="0"/>
        <v>0.3284722222222222</v>
      </c>
      <c r="F17" s="20">
        <v>0.6020833333333333</v>
      </c>
      <c r="G17" s="6">
        <f t="shared" si="1"/>
        <v>0.1312500000000001</v>
      </c>
      <c r="H17" s="150">
        <v>0.7333333333333334</v>
      </c>
      <c r="I17" s="6">
        <f t="shared" si="2"/>
        <v>0.2933333333333334</v>
      </c>
      <c r="J17" s="7">
        <f t="shared" si="3"/>
        <v>0.18333333333333335</v>
      </c>
      <c r="K17" s="113"/>
    </row>
    <row r="18" spans="3:11" ht="14.25" customHeight="1">
      <c r="C18" s="148" t="s">
        <v>9</v>
      </c>
      <c r="D18" s="156">
        <v>0.2777777777777778</v>
      </c>
      <c r="E18" s="184">
        <f t="shared" si="0"/>
        <v>0.33819444444444446</v>
      </c>
      <c r="F18" s="6">
        <v>0.6159722222222223</v>
      </c>
      <c r="G18" s="6">
        <f t="shared" si="1"/>
        <v>0.13611111111111107</v>
      </c>
      <c r="H18" s="193">
        <v>0.7520833333333333</v>
      </c>
      <c r="I18" s="6">
        <f t="shared" si="2"/>
        <v>0.30083333333333334</v>
      </c>
      <c r="J18" s="7">
        <f t="shared" si="3"/>
        <v>0.18802083333333333</v>
      </c>
      <c r="K18" s="18"/>
    </row>
    <row r="19" spans="3:11" ht="14.25" customHeight="1">
      <c r="C19" s="148" t="s">
        <v>13</v>
      </c>
      <c r="D19" s="156">
        <v>0.28958333333333336</v>
      </c>
      <c r="E19" s="184">
        <f t="shared" si="0"/>
        <v>0.34374999999999994</v>
      </c>
      <c r="F19" s="6">
        <v>0.6333333333333333</v>
      </c>
      <c r="G19" s="6">
        <f t="shared" si="1"/>
        <v>0.1333333333333333</v>
      </c>
      <c r="H19" s="118">
        <v>0.7666666666666666</v>
      </c>
      <c r="I19" s="6">
        <f t="shared" si="2"/>
        <v>0.30666666666666664</v>
      </c>
      <c r="J19" s="7">
        <f t="shared" si="3"/>
        <v>0.19166666666666665</v>
      </c>
      <c r="K19" s="18"/>
    </row>
    <row r="20" spans="3:11" ht="14.25" customHeight="1">
      <c r="C20" s="148" t="s">
        <v>56</v>
      </c>
      <c r="D20" s="156">
        <v>0.28958333333333336</v>
      </c>
      <c r="E20" s="184">
        <f t="shared" si="0"/>
        <v>0.34374999999999994</v>
      </c>
      <c r="F20" s="6">
        <v>0.6333333333333333</v>
      </c>
      <c r="G20" s="6">
        <f t="shared" si="1"/>
        <v>0.1347222222222223</v>
      </c>
      <c r="H20" s="193">
        <v>0.7680555555555556</v>
      </c>
      <c r="I20" s="6">
        <f t="shared" si="2"/>
        <v>0.3072222222222223</v>
      </c>
      <c r="J20" s="7">
        <f t="shared" si="3"/>
        <v>0.1920138888888889</v>
      </c>
      <c r="K20" s="18"/>
    </row>
    <row r="21" spans="3:11" ht="14.25" customHeight="1">
      <c r="C21" s="148" t="s">
        <v>103</v>
      </c>
      <c r="D21" s="156">
        <v>0.28194444444444444</v>
      </c>
      <c r="E21" s="184">
        <f t="shared" si="0"/>
        <v>0.33611111111111114</v>
      </c>
      <c r="F21" s="125">
        <v>0.6180555555555556</v>
      </c>
      <c r="G21" s="6">
        <f t="shared" si="1"/>
        <v>0.15486111111111112</v>
      </c>
      <c r="H21" s="203">
        <v>0.7729166666666667</v>
      </c>
      <c r="I21" s="6">
        <f t="shared" si="2"/>
        <v>0.3091666666666667</v>
      </c>
      <c r="J21" s="7">
        <f t="shared" si="3"/>
        <v>0.19322916666666667</v>
      </c>
      <c r="K21" s="18"/>
    </row>
    <row r="22" spans="3:11" ht="14.25" customHeight="1">
      <c r="C22" s="148" t="s">
        <v>14</v>
      </c>
      <c r="D22" s="156">
        <v>0.27569444444444446</v>
      </c>
      <c r="E22" s="184">
        <f t="shared" si="0"/>
        <v>0.3770833333333333</v>
      </c>
      <c r="F22" s="125">
        <v>0.6527777777777778</v>
      </c>
      <c r="G22" s="6">
        <f t="shared" si="1"/>
        <v>0.15208333333333335</v>
      </c>
      <c r="H22" s="123">
        <v>0.8048611111111111</v>
      </c>
      <c r="I22" s="6">
        <f t="shared" si="2"/>
        <v>0.3219444444444445</v>
      </c>
      <c r="J22" s="7">
        <f t="shared" si="3"/>
        <v>0.20121527777777778</v>
      </c>
      <c r="K22" s="18"/>
    </row>
    <row r="23" spans="3:10" ht="12.75" customHeight="1" thickBot="1">
      <c r="C23" s="149" t="s">
        <v>1</v>
      </c>
      <c r="D23" s="186"/>
      <c r="E23" s="187"/>
      <c r="F23" s="133"/>
      <c r="G23" s="133"/>
      <c r="H23" s="143" t="s">
        <v>1</v>
      </c>
      <c r="I23" s="141"/>
      <c r="J23" s="112"/>
    </row>
    <row r="24" spans="3:12" ht="18.75" customHeight="1" thickBot="1" thickTop="1">
      <c r="C24" s="159" t="s">
        <v>131</v>
      </c>
      <c r="D24" s="188" t="s">
        <v>12</v>
      </c>
      <c r="E24" s="189" t="s">
        <v>132</v>
      </c>
      <c r="F24" s="165"/>
      <c r="G24" s="165"/>
      <c r="H24" s="183" t="s">
        <v>4</v>
      </c>
      <c r="I24" s="178" t="s">
        <v>1</v>
      </c>
      <c r="J24" s="172" t="s">
        <v>88</v>
      </c>
      <c r="K24" t="s">
        <v>99</v>
      </c>
      <c r="L24" s="105" t="s">
        <v>100</v>
      </c>
    </row>
    <row r="25" spans="3:12" ht="15.75" customHeight="1" thickTop="1">
      <c r="C25" s="148" t="s">
        <v>83</v>
      </c>
      <c r="D25" s="156">
        <v>0.28055555555555556</v>
      </c>
      <c r="E25" s="204">
        <f>+H25-D25</f>
        <v>0.3402777777777778</v>
      </c>
      <c r="F25" s="6"/>
      <c r="G25" s="6"/>
      <c r="H25" s="195">
        <v>0.6208333333333333</v>
      </c>
      <c r="I25" s="6">
        <f>+J25*1.6</f>
        <v>0.3104166666666667</v>
      </c>
      <c r="J25" s="7">
        <f>+(H25/3200)*1000</f>
        <v>0.19401041666666666</v>
      </c>
      <c r="K25" s="18"/>
      <c r="L25" s="18"/>
    </row>
    <row r="26" spans="3:12" ht="15.75" customHeight="1">
      <c r="C26" s="148" t="s">
        <v>62</v>
      </c>
      <c r="D26" s="156">
        <v>0.31736111111111115</v>
      </c>
      <c r="E26" s="185">
        <f aca="true" t="shared" si="4" ref="E26:E31">+H26-D26</f>
        <v>0.3541666666666667</v>
      </c>
      <c r="F26" s="13"/>
      <c r="G26" s="13"/>
      <c r="H26" s="197">
        <v>0.6715277777777778</v>
      </c>
      <c r="I26" s="6">
        <f>+J26*1.6</f>
        <v>0.335763888888889</v>
      </c>
      <c r="J26" s="7">
        <f>+(H26/3200)*1000</f>
        <v>0.20985243055555558</v>
      </c>
      <c r="K26" s="18"/>
      <c r="L26" s="18"/>
    </row>
    <row r="27" spans="3:12" ht="15.75" customHeight="1">
      <c r="C27" s="148" t="s">
        <v>52</v>
      </c>
      <c r="D27" s="156">
        <v>0.31666666666666665</v>
      </c>
      <c r="E27" s="156">
        <f t="shared" si="4"/>
        <v>0.3555555555555555</v>
      </c>
      <c r="F27" s="13"/>
      <c r="G27" s="13"/>
      <c r="H27" s="197">
        <v>0.6722222222222222</v>
      </c>
      <c r="I27" s="6">
        <f>+J27*1.6</f>
        <v>0.3361111111111111</v>
      </c>
      <c r="J27" s="7">
        <f>+(H27/3200)*1000</f>
        <v>0.21006944444444442</v>
      </c>
      <c r="K27" s="18"/>
      <c r="L27" s="18"/>
    </row>
    <row r="28" spans="3:12" ht="15.75" customHeight="1">
      <c r="C28" s="148" t="s">
        <v>84</v>
      </c>
      <c r="D28" s="156">
        <v>0.3298611111111111</v>
      </c>
      <c r="E28" s="156">
        <f t="shared" si="4"/>
        <v>0.3659722222222222</v>
      </c>
      <c r="F28" s="13"/>
      <c r="G28" s="13"/>
      <c r="H28" s="197">
        <v>0.6958333333333333</v>
      </c>
      <c r="I28" s="6">
        <f>+J28*1.6</f>
        <v>0.34791666666666665</v>
      </c>
      <c r="J28" s="7">
        <f>+(H28/3200)*1000</f>
        <v>0.21744791666666666</v>
      </c>
      <c r="K28" s="18"/>
      <c r="L28" s="18"/>
    </row>
    <row r="29" spans="3:12" ht="15.75" customHeight="1">
      <c r="C29" s="148" t="s">
        <v>81</v>
      </c>
      <c r="D29" s="156">
        <v>0.3375</v>
      </c>
      <c r="E29" s="156">
        <f t="shared" si="4"/>
        <v>0.40208333333333335</v>
      </c>
      <c r="F29" s="13"/>
      <c r="G29" s="13"/>
      <c r="H29" s="197">
        <v>0.7395833333333334</v>
      </c>
      <c r="I29" s="6">
        <f>+J29*1.6</f>
        <v>0.36979166666666674</v>
      </c>
      <c r="J29" s="7">
        <f>+(H29/3200)*1000</f>
        <v>0.23111979166666669</v>
      </c>
      <c r="K29" s="18"/>
      <c r="L29" s="18"/>
    </row>
    <row r="30" spans="3:12" ht="15.75" customHeight="1">
      <c r="C30" s="148" t="s">
        <v>59</v>
      </c>
      <c r="D30" s="156">
        <v>0.3013888888888889</v>
      </c>
      <c r="E30" s="156" t="e">
        <f t="shared" si="4"/>
        <v>#VALUE!</v>
      </c>
      <c r="F30" s="13"/>
      <c r="G30" s="13"/>
      <c r="H30" s="197" t="s">
        <v>123</v>
      </c>
      <c r="I30" s="6" t="s">
        <v>1</v>
      </c>
      <c r="J30" s="7" t="s">
        <v>1</v>
      </c>
      <c r="K30" s="18"/>
      <c r="L30" s="18"/>
    </row>
    <row r="31" spans="3:12" ht="15.75" customHeight="1">
      <c r="C31" s="148" t="s">
        <v>61</v>
      </c>
      <c r="D31" s="156">
        <v>0.3375</v>
      </c>
      <c r="E31" s="156" t="e">
        <f t="shared" si="4"/>
        <v>#VALUE!</v>
      </c>
      <c r="F31" s="13"/>
      <c r="G31" s="13"/>
      <c r="H31" s="197" t="s">
        <v>123</v>
      </c>
      <c r="I31" s="6" t="s">
        <v>1</v>
      </c>
      <c r="J31" s="7" t="s">
        <v>1</v>
      </c>
      <c r="K31" s="18"/>
      <c r="L31" s="18"/>
    </row>
    <row r="32" spans="3:10" ht="18.75" customHeight="1" thickBot="1">
      <c r="C32" s="135"/>
      <c r="D32" s="144"/>
      <c r="E32" s="144"/>
      <c r="F32" s="145"/>
      <c r="G32" s="145"/>
      <c r="H32" s="146"/>
      <c r="I32" s="137"/>
      <c r="J32" s="139"/>
    </row>
    <row r="33" ht="12.75">
      <c r="D33" s="105"/>
    </row>
    <row r="34" ht="12.75">
      <c r="D34" s="105"/>
    </row>
    <row r="35" ht="12.75">
      <c r="D35" s="105"/>
    </row>
    <row r="36" ht="12.75">
      <c r="D36" s="105"/>
    </row>
    <row r="37" ht="12.75">
      <c r="D37" s="105"/>
    </row>
  </sheetData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8"/>
  <sheetViews>
    <sheetView workbookViewId="0" topLeftCell="A1">
      <selection activeCell="J10" sqref="J10:K10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10.28125" style="0" customWidth="1"/>
    <col min="4" max="5" width="9.00390625" style="0" customWidth="1"/>
    <col min="6" max="6" width="8.421875" style="0" customWidth="1"/>
    <col min="7" max="7" width="9.28125" style="105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134</v>
      </c>
      <c r="C6" s="107" t="s">
        <v>133</v>
      </c>
      <c r="D6" s="107"/>
      <c r="E6" s="107"/>
      <c r="F6" s="107"/>
      <c r="G6" s="201"/>
      <c r="H6" s="108"/>
      <c r="I6" s="109" t="s">
        <v>1</v>
      </c>
      <c r="J6" s="107"/>
      <c r="K6" s="110"/>
    </row>
    <row r="7" spans="2:13" ht="21" customHeight="1">
      <c r="B7" s="1" t="s">
        <v>117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1</v>
      </c>
      <c r="C8" s="86" t="s">
        <v>96</v>
      </c>
      <c r="E8" s="2">
        <v>4950</v>
      </c>
      <c r="F8" s="32" t="s">
        <v>1</v>
      </c>
      <c r="G8" s="32" t="s">
        <v>1</v>
      </c>
      <c r="H8" s="3" t="s">
        <v>1</v>
      </c>
      <c r="I8" s="111"/>
      <c r="J8" s="2"/>
      <c r="K8" s="112"/>
      <c r="M8" s="17" t="s">
        <v>1</v>
      </c>
    </row>
    <row r="9" spans="2:11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181" t="s">
        <v>37</v>
      </c>
      <c r="I9" s="168" t="s">
        <v>4</v>
      </c>
      <c r="J9" s="165" t="s">
        <v>86</v>
      </c>
      <c r="K9" s="172" t="s">
        <v>88</v>
      </c>
    </row>
    <row r="10" spans="2:13" ht="18.75" customHeight="1" thickTop="1">
      <c r="B10" s="117" t="s">
        <v>22</v>
      </c>
      <c r="C10" s="153">
        <v>0.2076388888888889</v>
      </c>
      <c r="D10" s="23">
        <f aca="true" t="shared" si="0" ref="D10:D28">+E10-C10</f>
        <v>0.24027777777777778</v>
      </c>
      <c r="E10" s="6">
        <v>0.4479166666666667</v>
      </c>
      <c r="F10" s="23">
        <f aca="true" t="shared" si="1" ref="F10:F30">+G10-E10</f>
        <v>0.25833333333333336</v>
      </c>
      <c r="G10" s="36">
        <v>0.70625</v>
      </c>
      <c r="H10" s="205">
        <f aca="true" t="shared" si="2" ref="H10:H30">+(G10-C10)/2</f>
        <v>0.24930555555555556</v>
      </c>
      <c r="I10" s="118">
        <v>0.7194444444444444</v>
      </c>
      <c r="J10" s="36">
        <f aca="true" t="shared" si="3" ref="J10:J30">+K10*1.6</f>
        <v>0.23022222222222224</v>
      </c>
      <c r="K10" s="7">
        <f aca="true" t="shared" si="4" ref="K10:K30">(+I10/5000)*1000</f>
        <v>0.1438888888888889</v>
      </c>
      <c r="L10" s="206">
        <f>+I10-G10</f>
        <v>0.013194444444444398</v>
      </c>
      <c r="M10" s="116"/>
    </row>
    <row r="11" spans="2:13" ht="18.75" customHeight="1">
      <c r="B11" s="130" t="s">
        <v>38</v>
      </c>
      <c r="C11" s="153">
        <v>0.2222222222222222</v>
      </c>
      <c r="D11" s="23">
        <f t="shared" si="0"/>
        <v>0.2465277777777778</v>
      </c>
      <c r="E11" s="6">
        <v>0.46875</v>
      </c>
      <c r="F11" s="23">
        <f t="shared" si="1"/>
        <v>0.25277777777777777</v>
      </c>
      <c r="G11" s="6">
        <v>0.7215277777777778</v>
      </c>
      <c r="H11" s="25">
        <f t="shared" si="2"/>
        <v>0.24965277777777778</v>
      </c>
      <c r="I11" s="118">
        <v>0.7368055555555556</v>
      </c>
      <c r="J11" s="6">
        <f t="shared" si="3"/>
        <v>0.23577777777777784</v>
      </c>
      <c r="K11" s="7">
        <f t="shared" si="4"/>
        <v>0.14736111111111114</v>
      </c>
      <c r="L11" s="206">
        <f aca="true" t="shared" si="5" ref="L11:L30">+I11-G11</f>
        <v>0.015277777777777835</v>
      </c>
      <c r="M11" s="116"/>
    </row>
    <row r="12" spans="2:13" ht="18.75" customHeight="1">
      <c r="B12" s="117" t="s">
        <v>25</v>
      </c>
      <c r="C12" s="153">
        <v>0.22708333333333333</v>
      </c>
      <c r="D12" s="23">
        <f t="shared" si="0"/>
        <v>0.25069444444444444</v>
      </c>
      <c r="E12" s="6">
        <v>0.4777777777777778</v>
      </c>
      <c r="F12" s="23">
        <f t="shared" si="1"/>
        <v>0.2604166666666666</v>
      </c>
      <c r="G12" s="6">
        <v>0.7381944444444444</v>
      </c>
      <c r="H12" s="25">
        <f t="shared" si="2"/>
        <v>0.25555555555555554</v>
      </c>
      <c r="I12" s="118">
        <v>0.7534722222222222</v>
      </c>
      <c r="J12" s="6">
        <f t="shared" si="3"/>
        <v>0.24111111111111116</v>
      </c>
      <c r="K12" s="7">
        <f t="shared" si="4"/>
        <v>0.15069444444444446</v>
      </c>
      <c r="L12" s="206">
        <f t="shared" si="5"/>
        <v>0.015277777777777835</v>
      </c>
      <c r="M12" s="116"/>
    </row>
    <row r="13" spans="2:13" ht="18.75" customHeight="1">
      <c r="B13" s="199" t="s">
        <v>23</v>
      </c>
      <c r="C13" s="200">
        <v>0.2222222222222222</v>
      </c>
      <c r="D13" s="23">
        <f t="shared" si="0"/>
        <v>0.26319444444444445</v>
      </c>
      <c r="E13" s="6">
        <v>0.48541666666666666</v>
      </c>
      <c r="F13" s="23">
        <f t="shared" si="1"/>
        <v>0.27777777777777773</v>
      </c>
      <c r="G13" s="125">
        <v>0.7631944444444444</v>
      </c>
      <c r="H13" s="205">
        <f t="shared" si="2"/>
        <v>0.2704861111111111</v>
      </c>
      <c r="I13" s="123">
        <v>0.7791666666666667</v>
      </c>
      <c r="J13" s="6">
        <f t="shared" si="3"/>
        <v>0.24933333333333338</v>
      </c>
      <c r="K13" s="7">
        <f t="shared" si="4"/>
        <v>0.15583333333333335</v>
      </c>
      <c r="L13" s="206">
        <f t="shared" si="5"/>
        <v>0.015972222222222276</v>
      </c>
      <c r="M13" s="116"/>
    </row>
    <row r="14" spans="2:13" ht="18.75" customHeight="1">
      <c r="B14" s="199" t="s">
        <v>28</v>
      </c>
      <c r="C14" s="200">
        <v>0.2388888888888889</v>
      </c>
      <c r="D14" s="23">
        <f t="shared" si="0"/>
        <v>0.26111111111111107</v>
      </c>
      <c r="E14" s="125">
        <v>0.5</v>
      </c>
      <c r="F14" s="23">
        <f t="shared" si="1"/>
        <v>0.2680555555555556</v>
      </c>
      <c r="G14" s="125">
        <v>0.7680555555555556</v>
      </c>
      <c r="H14" s="25">
        <f t="shared" si="2"/>
        <v>0.26458333333333334</v>
      </c>
      <c r="I14" s="123">
        <v>0.7791666666666667</v>
      </c>
      <c r="J14" s="6">
        <f t="shared" si="3"/>
        <v>0.24933333333333338</v>
      </c>
      <c r="K14" s="7">
        <f t="shared" si="4"/>
        <v>0.15583333333333335</v>
      </c>
      <c r="L14" s="206">
        <f t="shared" si="5"/>
        <v>0.011111111111111072</v>
      </c>
      <c r="M14" s="116"/>
    </row>
    <row r="15" spans="2:13" ht="18.75" customHeight="1">
      <c r="B15" s="117" t="s">
        <v>66</v>
      </c>
      <c r="C15" s="153">
        <v>0.24375</v>
      </c>
      <c r="D15" s="23">
        <f t="shared" si="0"/>
        <v>0.2645833333333333</v>
      </c>
      <c r="E15" s="6">
        <v>0.5083333333333333</v>
      </c>
      <c r="F15" s="23">
        <f t="shared" si="1"/>
        <v>0.275</v>
      </c>
      <c r="G15" s="6">
        <v>0.7833333333333333</v>
      </c>
      <c r="H15" s="25">
        <f t="shared" si="2"/>
        <v>0.26979166666666665</v>
      </c>
      <c r="I15" s="123">
        <v>0.7965277777777778</v>
      </c>
      <c r="J15" s="6">
        <f t="shared" si="3"/>
        <v>0.2548888888888889</v>
      </c>
      <c r="K15" s="7">
        <f t="shared" si="4"/>
        <v>0.15930555555555556</v>
      </c>
      <c r="L15" s="206">
        <f t="shared" si="5"/>
        <v>0.013194444444444509</v>
      </c>
      <c r="M15" s="177"/>
    </row>
    <row r="16" spans="2:13" ht="18.75" customHeight="1">
      <c r="B16" s="117" t="s">
        <v>39</v>
      </c>
      <c r="C16" s="153">
        <v>0.24375</v>
      </c>
      <c r="D16" s="23">
        <f t="shared" si="0"/>
        <v>0.2645833333333333</v>
      </c>
      <c r="E16" s="6">
        <v>0.5083333333333333</v>
      </c>
      <c r="F16" s="23">
        <f t="shared" si="1"/>
        <v>0.27569444444444446</v>
      </c>
      <c r="G16" s="6">
        <v>0.7840277777777778</v>
      </c>
      <c r="H16" s="25">
        <f t="shared" si="2"/>
        <v>0.2701388888888889</v>
      </c>
      <c r="I16" s="118">
        <v>0.8</v>
      </c>
      <c r="J16" s="6">
        <f t="shared" si="3"/>
        <v>0.256</v>
      </c>
      <c r="K16" s="7">
        <f t="shared" si="4"/>
        <v>0.16</v>
      </c>
      <c r="L16" s="206">
        <f t="shared" si="5"/>
        <v>0.015972222222222276</v>
      </c>
      <c r="M16" s="18"/>
    </row>
    <row r="17" spans="2:13" ht="18.75" customHeight="1">
      <c r="B17" s="117" t="s">
        <v>65</v>
      </c>
      <c r="C17" s="153">
        <v>0.22708333333333333</v>
      </c>
      <c r="D17" s="23">
        <f t="shared" si="0"/>
        <v>0.26736111111111116</v>
      </c>
      <c r="E17" s="6">
        <v>0.49444444444444446</v>
      </c>
      <c r="F17" s="23">
        <f t="shared" si="1"/>
        <v>0.29861111111111116</v>
      </c>
      <c r="G17" s="6">
        <v>0.7930555555555556</v>
      </c>
      <c r="H17" s="205">
        <f t="shared" si="2"/>
        <v>0.28298611111111116</v>
      </c>
      <c r="I17" s="118">
        <v>0.8013888888888889</v>
      </c>
      <c r="J17" s="6">
        <f t="shared" si="3"/>
        <v>0.2564444444444445</v>
      </c>
      <c r="K17" s="7">
        <f t="shared" si="4"/>
        <v>0.1602777777777778</v>
      </c>
      <c r="L17" s="206">
        <f t="shared" si="5"/>
        <v>0.008333333333333304</v>
      </c>
      <c r="M17" s="18"/>
    </row>
    <row r="18" spans="2:13" ht="18.75" customHeight="1">
      <c r="B18" s="117" t="s">
        <v>68</v>
      </c>
      <c r="C18" s="153">
        <v>0.24027777777777778</v>
      </c>
      <c r="D18" s="23">
        <f t="shared" si="0"/>
        <v>0.2701388888888888</v>
      </c>
      <c r="E18" s="6">
        <v>0.5104166666666666</v>
      </c>
      <c r="F18" s="23">
        <f t="shared" si="1"/>
        <v>0.28541666666666676</v>
      </c>
      <c r="G18" s="6">
        <v>0.7958333333333334</v>
      </c>
      <c r="H18" s="25">
        <f t="shared" si="2"/>
        <v>0.2777777777777778</v>
      </c>
      <c r="I18" s="118">
        <v>0.8090277777777778</v>
      </c>
      <c r="J18" s="6">
        <f t="shared" si="3"/>
        <v>0.2588888888888889</v>
      </c>
      <c r="K18" s="7">
        <f t="shared" si="4"/>
        <v>0.16180555555555556</v>
      </c>
      <c r="L18" s="206">
        <f t="shared" si="5"/>
        <v>0.013194444444444398</v>
      </c>
      <c r="M18" s="116"/>
    </row>
    <row r="19" spans="1:13" ht="18.75" customHeight="1">
      <c r="A19" t="s">
        <v>98</v>
      </c>
      <c r="B19" s="117" t="s">
        <v>31</v>
      </c>
      <c r="C19" s="153">
        <v>0.24583333333333335</v>
      </c>
      <c r="D19" s="23">
        <f t="shared" si="0"/>
        <v>0.2847222222222222</v>
      </c>
      <c r="E19" s="6">
        <v>0.5305555555555556</v>
      </c>
      <c r="F19" s="23">
        <f t="shared" si="1"/>
        <v>0.29236111111111107</v>
      </c>
      <c r="G19" s="6">
        <v>0.8229166666666666</v>
      </c>
      <c r="H19" s="25">
        <f t="shared" si="2"/>
        <v>0.28854166666666664</v>
      </c>
      <c r="I19" s="118">
        <v>0.8402777777777778</v>
      </c>
      <c r="J19" s="6">
        <f t="shared" si="3"/>
        <v>0.2688888888888889</v>
      </c>
      <c r="K19" s="7">
        <f t="shared" si="4"/>
        <v>0.16805555555555557</v>
      </c>
      <c r="L19" s="206">
        <f t="shared" si="5"/>
        <v>0.01736111111111116</v>
      </c>
      <c r="M19" s="18"/>
    </row>
    <row r="20" spans="2:13" ht="18.75" customHeight="1">
      <c r="B20" s="117" t="s">
        <v>106</v>
      </c>
      <c r="C20" s="153">
        <v>0.2604166666666667</v>
      </c>
      <c r="D20" s="23">
        <f t="shared" si="0"/>
        <v>0.28124999999999994</v>
      </c>
      <c r="E20" s="6">
        <v>0.5416666666666666</v>
      </c>
      <c r="F20" s="23">
        <f t="shared" si="1"/>
        <v>0.2958333333333334</v>
      </c>
      <c r="G20" s="6">
        <v>0.8375</v>
      </c>
      <c r="H20" s="25">
        <f t="shared" si="2"/>
        <v>0.2885416666666667</v>
      </c>
      <c r="I20" s="118">
        <v>0.8541666666666666</v>
      </c>
      <c r="J20" s="6">
        <f t="shared" si="3"/>
        <v>0.2733333333333334</v>
      </c>
      <c r="K20" s="7">
        <f t="shared" si="4"/>
        <v>0.17083333333333334</v>
      </c>
      <c r="L20" s="206">
        <f t="shared" si="5"/>
        <v>0.016666666666666607</v>
      </c>
      <c r="M20" s="18"/>
    </row>
    <row r="21" spans="2:13" ht="18.75" customHeight="1">
      <c r="B21" s="117" t="s">
        <v>33</v>
      </c>
      <c r="C21" s="153">
        <v>0.2555555555555556</v>
      </c>
      <c r="D21" s="23">
        <f t="shared" si="0"/>
        <v>0.2916666666666666</v>
      </c>
      <c r="E21" s="6">
        <v>0.5472222222222222</v>
      </c>
      <c r="F21" s="23">
        <f t="shared" si="1"/>
        <v>0.30000000000000004</v>
      </c>
      <c r="G21" s="6">
        <v>0.8472222222222222</v>
      </c>
      <c r="H21" s="25">
        <f t="shared" si="2"/>
        <v>0.2958333333333333</v>
      </c>
      <c r="I21" s="118">
        <v>0.8638888888888889</v>
      </c>
      <c r="J21" s="6">
        <f t="shared" si="3"/>
        <v>0.27644444444444444</v>
      </c>
      <c r="K21" s="7">
        <f t="shared" si="4"/>
        <v>0.17277777777777778</v>
      </c>
      <c r="L21" s="206">
        <f t="shared" si="5"/>
        <v>0.01666666666666672</v>
      </c>
      <c r="M21" s="18"/>
    </row>
    <row r="22" spans="2:13" ht="18.75" customHeight="1">
      <c r="B22" s="117" t="s">
        <v>129</v>
      </c>
      <c r="C22" s="153">
        <v>0.26319444444444445</v>
      </c>
      <c r="D22" s="23">
        <f t="shared" si="0"/>
        <v>0.29375</v>
      </c>
      <c r="E22" s="6">
        <v>0.5569444444444445</v>
      </c>
      <c r="F22" s="23">
        <f t="shared" si="1"/>
        <v>0.3104166666666667</v>
      </c>
      <c r="G22" s="6">
        <v>0.8673611111111111</v>
      </c>
      <c r="H22" s="25">
        <f t="shared" si="2"/>
        <v>0.30208333333333337</v>
      </c>
      <c r="I22" s="118">
        <v>0.8840277777777777</v>
      </c>
      <c r="J22" s="6">
        <f t="shared" si="3"/>
        <v>0.2828888888888889</v>
      </c>
      <c r="K22" s="7">
        <f t="shared" si="4"/>
        <v>0.17680555555555555</v>
      </c>
      <c r="L22" s="206">
        <f t="shared" si="5"/>
        <v>0.016666666666666607</v>
      </c>
      <c r="M22" s="18"/>
    </row>
    <row r="23" spans="2:13" ht="18.75" customHeight="1">
      <c r="B23" s="117" t="s">
        <v>70</v>
      </c>
      <c r="C23" s="153">
        <v>0.2590277777777778</v>
      </c>
      <c r="D23" s="23">
        <f t="shared" si="0"/>
        <v>0.29375</v>
      </c>
      <c r="E23" s="6">
        <v>0.5527777777777778</v>
      </c>
      <c r="F23" s="23">
        <f t="shared" si="1"/>
        <v>0.3506944444444444</v>
      </c>
      <c r="G23" s="6">
        <v>0.9034722222222222</v>
      </c>
      <c r="H23" s="25">
        <f t="shared" si="2"/>
        <v>0.3222222222222222</v>
      </c>
      <c r="I23" s="118">
        <v>0.91875</v>
      </c>
      <c r="J23" s="6">
        <f t="shared" si="3"/>
        <v>0.294</v>
      </c>
      <c r="K23" s="7">
        <f t="shared" si="4"/>
        <v>0.18375</v>
      </c>
      <c r="L23" s="206">
        <f t="shared" si="5"/>
        <v>0.015277777777777724</v>
      </c>
      <c r="M23" s="18"/>
    </row>
    <row r="24" spans="2:13" ht="18.75" customHeight="1">
      <c r="B24" s="117" t="s">
        <v>30</v>
      </c>
      <c r="C24" s="153">
        <v>0.26666666666666666</v>
      </c>
      <c r="D24" s="23">
        <f t="shared" si="0"/>
        <v>0.31875000000000003</v>
      </c>
      <c r="E24" s="6">
        <v>0.5854166666666667</v>
      </c>
      <c r="F24" s="23">
        <f t="shared" si="1"/>
        <v>0.29861111111111105</v>
      </c>
      <c r="G24" s="6">
        <v>0.8840277777777777</v>
      </c>
      <c r="H24" s="25">
        <f t="shared" si="2"/>
        <v>0.3086805555555555</v>
      </c>
      <c r="I24" s="118">
        <v>0.9194444444444444</v>
      </c>
      <c r="J24" s="6">
        <f t="shared" si="3"/>
        <v>0.2942222222222222</v>
      </c>
      <c r="K24" s="7">
        <f t="shared" si="4"/>
        <v>0.18388888888888888</v>
      </c>
      <c r="L24" s="206">
        <f t="shared" si="5"/>
        <v>0.03541666666666665</v>
      </c>
      <c r="M24" s="18"/>
    </row>
    <row r="25" spans="2:13" ht="18.75" customHeight="1">
      <c r="B25" s="117" t="s">
        <v>118</v>
      </c>
      <c r="C25" s="153">
        <v>0.2798611111111111</v>
      </c>
      <c r="D25" s="23">
        <f t="shared" si="0"/>
        <v>0.31527777777777777</v>
      </c>
      <c r="E25" s="6">
        <v>0.5951388888888889</v>
      </c>
      <c r="F25" s="23">
        <f t="shared" si="1"/>
        <v>0.3152777777777779</v>
      </c>
      <c r="G25" s="6">
        <v>0.9104166666666668</v>
      </c>
      <c r="H25" s="25">
        <f t="shared" si="2"/>
        <v>0.3152777777777778</v>
      </c>
      <c r="I25" s="118">
        <v>0.9256944444444444</v>
      </c>
      <c r="J25" s="6">
        <f t="shared" si="3"/>
        <v>0.2962222222222222</v>
      </c>
      <c r="K25" s="7">
        <f t="shared" si="4"/>
        <v>0.18513888888888888</v>
      </c>
      <c r="L25" s="206">
        <f t="shared" si="5"/>
        <v>0.015277777777777612</v>
      </c>
      <c r="M25" s="18"/>
    </row>
    <row r="26" spans="2:13" ht="18.75" customHeight="1">
      <c r="B26" s="117" t="s">
        <v>35</v>
      </c>
      <c r="C26" s="153">
        <v>0.27569444444444446</v>
      </c>
      <c r="D26" s="23">
        <f t="shared" si="0"/>
        <v>0.3194444444444444</v>
      </c>
      <c r="E26" s="6">
        <v>0.5951388888888889</v>
      </c>
      <c r="F26" s="23">
        <f t="shared" si="1"/>
        <v>0.32638888888888895</v>
      </c>
      <c r="G26" s="6">
        <v>0.9215277777777778</v>
      </c>
      <c r="H26" s="25">
        <f t="shared" si="2"/>
        <v>0.3229166666666667</v>
      </c>
      <c r="I26" s="118">
        <v>0.938888888888889</v>
      </c>
      <c r="J26" s="6">
        <f t="shared" si="3"/>
        <v>0.3004444444444445</v>
      </c>
      <c r="K26" s="7">
        <f t="shared" si="4"/>
        <v>0.18777777777777782</v>
      </c>
      <c r="L26" s="206" t="s">
        <v>1</v>
      </c>
      <c r="M26" s="18"/>
    </row>
    <row r="27" spans="2:13" ht="18.75" customHeight="1">
      <c r="B27" s="117" t="s">
        <v>72</v>
      </c>
      <c r="C27" s="153">
        <v>0.2798611111111111</v>
      </c>
      <c r="D27" s="23">
        <f t="shared" si="0"/>
        <v>0.31527777777777777</v>
      </c>
      <c r="E27" s="6">
        <v>0.5951388888888889</v>
      </c>
      <c r="F27" s="23">
        <f t="shared" si="1"/>
        <v>0.3291666666666667</v>
      </c>
      <c r="G27" s="6">
        <v>0.9243055555555556</v>
      </c>
      <c r="H27" s="25">
        <f t="shared" si="2"/>
        <v>0.32222222222222224</v>
      </c>
      <c r="I27" s="118">
        <v>0.9416666666666668</v>
      </c>
      <c r="J27" s="6">
        <f t="shared" si="3"/>
        <v>0.3013333333333334</v>
      </c>
      <c r="K27" s="7">
        <f t="shared" si="4"/>
        <v>0.18833333333333335</v>
      </c>
      <c r="L27" s="206">
        <f t="shared" si="5"/>
        <v>0.01736111111111116</v>
      </c>
      <c r="M27" s="18"/>
    </row>
    <row r="28" spans="2:13" ht="18.75" customHeight="1">
      <c r="B28" s="117" t="s">
        <v>119</v>
      </c>
      <c r="C28" s="153">
        <v>0.3013888888888889</v>
      </c>
      <c r="D28" s="23">
        <f t="shared" si="0"/>
        <v>0.3548611111111111</v>
      </c>
      <c r="E28" s="6">
        <v>0.65625</v>
      </c>
      <c r="F28" s="23">
        <f t="shared" si="1"/>
        <v>0.3784722222222221</v>
      </c>
      <c r="G28" s="202">
        <v>1.034722222222222</v>
      </c>
      <c r="H28" s="25">
        <f t="shared" si="2"/>
        <v>0.3666666666666666</v>
      </c>
      <c r="I28" s="170" t="s">
        <v>135</v>
      </c>
      <c r="J28" s="6">
        <f t="shared" si="3"/>
        <v>0.3377777777777778</v>
      </c>
      <c r="K28" s="7">
        <f t="shared" si="4"/>
        <v>0.2111111111111111</v>
      </c>
      <c r="L28" s="206">
        <f t="shared" si="5"/>
        <v>0.02083333333333348</v>
      </c>
      <c r="M28" s="18"/>
    </row>
    <row r="29" spans="2:13" ht="18.75" customHeight="1">
      <c r="B29" s="117" t="s">
        <v>36</v>
      </c>
      <c r="C29" s="153"/>
      <c r="D29" s="23"/>
      <c r="E29" s="6">
        <v>0.7881944444444445</v>
      </c>
      <c r="F29" s="23">
        <f t="shared" si="1"/>
        <v>0.43819444444444444</v>
      </c>
      <c r="G29" s="202">
        <v>1.226388888888889</v>
      </c>
      <c r="H29" s="25">
        <f t="shared" si="2"/>
        <v>0.6131944444444445</v>
      </c>
      <c r="I29" s="170" t="s">
        <v>137</v>
      </c>
      <c r="J29" s="6">
        <f t="shared" si="3"/>
        <v>0.40444444444444444</v>
      </c>
      <c r="K29" s="7">
        <f t="shared" si="4"/>
        <v>0.25277777777777777</v>
      </c>
      <c r="L29" s="206">
        <f t="shared" si="5"/>
        <v>0.03749999999999987</v>
      </c>
      <c r="M29" s="18"/>
    </row>
    <row r="30" spans="2:13" ht="18.75" customHeight="1">
      <c r="B30" s="117" t="s">
        <v>107</v>
      </c>
      <c r="C30" s="153"/>
      <c r="D30" s="23"/>
      <c r="E30" s="6">
        <v>0.7965277777777778</v>
      </c>
      <c r="F30" s="23">
        <f t="shared" si="1"/>
        <v>0.4604166666666666</v>
      </c>
      <c r="G30" s="202">
        <v>1.2569444444444444</v>
      </c>
      <c r="H30" s="25">
        <f t="shared" si="2"/>
        <v>0.6284722222222222</v>
      </c>
      <c r="I30" s="170" t="s">
        <v>136</v>
      </c>
      <c r="J30" s="6">
        <f t="shared" si="3"/>
        <v>0.4133333333333334</v>
      </c>
      <c r="K30" s="7">
        <f t="shared" si="4"/>
        <v>0.25833333333333336</v>
      </c>
      <c r="L30" s="206">
        <f t="shared" si="5"/>
        <v>0.03472222222222232</v>
      </c>
      <c r="M30" s="18"/>
    </row>
    <row r="31" spans="2:13" ht="24.75" customHeight="1">
      <c r="B31" s="117" t="s">
        <v>32</v>
      </c>
      <c r="C31" s="153">
        <v>0.3013888888888889</v>
      </c>
      <c r="D31" s="23"/>
      <c r="E31" s="6"/>
      <c r="F31" s="23"/>
      <c r="G31" s="6"/>
      <c r="H31" s="25"/>
      <c r="I31" s="118" t="s">
        <v>123</v>
      </c>
      <c r="J31" s="6" t="s">
        <v>1</v>
      </c>
      <c r="K31" s="7" t="s">
        <v>1</v>
      </c>
      <c r="L31" s="206" t="s">
        <v>1</v>
      </c>
      <c r="M31" s="18"/>
    </row>
    <row r="32" spans="2:13" ht="24.75" customHeight="1">
      <c r="B32" s="117" t="s">
        <v>29</v>
      </c>
      <c r="C32" s="153">
        <v>0.26458333333333334</v>
      </c>
      <c r="D32" s="23">
        <f>+E32-C32</f>
        <v>0.32083333333333336</v>
      </c>
      <c r="E32" s="6">
        <v>0.5854166666666667</v>
      </c>
      <c r="F32" s="23"/>
      <c r="G32" s="6"/>
      <c r="H32" s="25"/>
      <c r="I32" s="118" t="s">
        <v>123</v>
      </c>
      <c r="J32" s="6" t="s">
        <v>1</v>
      </c>
      <c r="K32" s="7" t="s">
        <v>1</v>
      </c>
      <c r="L32" s="18" t="s">
        <v>1</v>
      </c>
      <c r="M32" s="18"/>
    </row>
    <row r="33" spans="2:11" ht="12.75" customHeight="1" thickBot="1">
      <c r="B33" s="119" t="s">
        <v>1</v>
      </c>
      <c r="C33" s="120"/>
      <c r="D33" s="125"/>
      <c r="E33" s="121"/>
      <c r="F33" s="128"/>
      <c r="G33" s="133"/>
      <c r="H33" s="129"/>
      <c r="I33" s="123"/>
      <c r="J33" s="125"/>
      <c r="K33" s="122"/>
    </row>
    <row r="34" spans="2:13" ht="20.25" customHeight="1" thickBot="1" thickTop="1">
      <c r="B34" s="173" t="s">
        <v>50</v>
      </c>
      <c r="C34" s="160" t="s">
        <v>12</v>
      </c>
      <c r="D34" s="160" t="s">
        <v>132</v>
      </c>
      <c r="E34" s="161" t="s">
        <v>1</v>
      </c>
      <c r="F34" s="162" t="s">
        <v>1</v>
      </c>
      <c r="G34" s="160"/>
      <c r="H34" s="163"/>
      <c r="I34" s="164" t="s">
        <v>4</v>
      </c>
      <c r="J34" s="178" t="s">
        <v>1</v>
      </c>
      <c r="K34" s="172" t="s">
        <v>88</v>
      </c>
      <c r="M34" s="176"/>
    </row>
    <row r="35" spans="2:13" ht="17.25" customHeight="1" thickTop="1">
      <c r="B35" s="199" t="s">
        <v>108</v>
      </c>
      <c r="C35" s="155">
        <v>0.23958333333333334</v>
      </c>
      <c r="D35" s="6">
        <f>+I35-C35</f>
        <v>0.26041666666666663</v>
      </c>
      <c r="E35" s="13"/>
      <c r="F35" s="131"/>
      <c r="G35" s="13"/>
      <c r="H35" s="14"/>
      <c r="I35" s="132">
        <v>0.5</v>
      </c>
      <c r="J35" s="198"/>
      <c r="K35" s="7">
        <f>(+I35/3200)*1000</f>
        <v>0.15625</v>
      </c>
      <c r="L35" s="18"/>
      <c r="M35" s="177"/>
    </row>
    <row r="36" spans="2:13" ht="17.25" customHeight="1">
      <c r="B36" s="117" t="s">
        <v>89</v>
      </c>
      <c r="C36" s="156">
        <v>0.24930555555555556</v>
      </c>
      <c r="D36" s="23">
        <f aca="true" t="shared" si="6" ref="D36:D42">+I36-C36</f>
        <v>0.26388888888888884</v>
      </c>
      <c r="E36" s="22"/>
      <c r="F36" s="127"/>
      <c r="G36" s="13"/>
      <c r="H36" s="21"/>
      <c r="I36" s="132">
        <v>0.5131944444444444</v>
      </c>
      <c r="J36" s="198"/>
      <c r="K36" s="7">
        <f aca="true" t="shared" si="7" ref="K36:K42">(+I36/3200)*1000</f>
        <v>0.16037326388888887</v>
      </c>
      <c r="L36" s="18"/>
      <c r="M36" s="177"/>
    </row>
    <row r="37" spans="2:13" ht="17.25" customHeight="1">
      <c r="B37" s="119" t="s">
        <v>67</v>
      </c>
      <c r="C37" s="156">
        <v>0.2701388888888889</v>
      </c>
      <c r="D37" s="23">
        <f t="shared" si="6"/>
        <v>0.27777777777777785</v>
      </c>
      <c r="E37" s="22"/>
      <c r="F37" s="127"/>
      <c r="G37" s="13"/>
      <c r="H37" s="21"/>
      <c r="I37" s="132">
        <v>0.5479166666666667</v>
      </c>
      <c r="J37" s="198"/>
      <c r="K37" s="7">
        <f t="shared" si="7"/>
        <v>0.17122395833333334</v>
      </c>
      <c r="L37" s="18"/>
      <c r="M37" s="177"/>
    </row>
    <row r="38" spans="2:13" ht="17.25" customHeight="1">
      <c r="B38" s="119" t="s">
        <v>71</v>
      </c>
      <c r="C38" s="156">
        <v>0.275</v>
      </c>
      <c r="D38" s="23">
        <f t="shared" si="6"/>
        <v>0.2895833333333333</v>
      </c>
      <c r="E38" s="13"/>
      <c r="F38" s="131"/>
      <c r="G38" s="13"/>
      <c r="H38" s="14"/>
      <c r="I38" s="132">
        <v>0.5645833333333333</v>
      </c>
      <c r="J38" s="198"/>
      <c r="K38" s="7">
        <f t="shared" si="7"/>
        <v>0.17643229166666666</v>
      </c>
      <c r="L38" s="18"/>
      <c r="M38" s="177"/>
    </row>
    <row r="39" spans="2:13" ht="17.25" customHeight="1">
      <c r="B39" s="119" t="s">
        <v>90</v>
      </c>
      <c r="C39" s="157">
        <v>0.2881944444444445</v>
      </c>
      <c r="D39" s="23">
        <f t="shared" si="6"/>
        <v>0.30069444444444443</v>
      </c>
      <c r="E39" s="128"/>
      <c r="F39" s="134"/>
      <c r="G39" s="133"/>
      <c r="H39" s="129"/>
      <c r="I39" s="132">
        <v>0.5888888888888889</v>
      </c>
      <c r="J39" s="198"/>
      <c r="K39" s="7">
        <f t="shared" si="7"/>
        <v>0.18402777777777776</v>
      </c>
      <c r="L39" s="18"/>
      <c r="M39" s="177"/>
    </row>
    <row r="40" spans="2:13" ht="17.25" customHeight="1">
      <c r="B40" s="119" t="s">
        <v>34</v>
      </c>
      <c r="C40" s="157">
        <v>0.2881944444444445</v>
      </c>
      <c r="D40" s="23">
        <f t="shared" si="6"/>
        <v>0.3215277777777777</v>
      </c>
      <c r="E40" s="128"/>
      <c r="F40" s="134"/>
      <c r="G40" s="133"/>
      <c r="H40" s="129"/>
      <c r="I40" s="132">
        <v>0.6097222222222222</v>
      </c>
      <c r="J40" s="198"/>
      <c r="K40" s="7">
        <f t="shared" si="7"/>
        <v>0.19053819444444442</v>
      </c>
      <c r="L40" s="18"/>
      <c r="M40" s="177"/>
    </row>
    <row r="41" spans="2:13" ht="17.25" customHeight="1">
      <c r="B41" s="119" t="s">
        <v>73</v>
      </c>
      <c r="C41" s="157">
        <v>0.3055555555555555</v>
      </c>
      <c r="D41" s="23">
        <f t="shared" si="6"/>
        <v>0.3131944444444445</v>
      </c>
      <c r="E41" s="128"/>
      <c r="F41" s="134"/>
      <c r="G41" s="133"/>
      <c r="H41" s="129"/>
      <c r="I41" s="132">
        <v>0.61875</v>
      </c>
      <c r="J41" s="198"/>
      <c r="K41" s="7">
        <f t="shared" si="7"/>
        <v>0.193359375</v>
      </c>
      <c r="L41" s="18"/>
      <c r="M41" s="177"/>
    </row>
    <row r="42" spans="2:13" ht="17.25" customHeight="1">
      <c r="B42" s="119" t="s">
        <v>109</v>
      </c>
      <c r="C42" s="157">
        <v>0.3069444444444444</v>
      </c>
      <c r="D42" s="23">
        <f t="shared" si="6"/>
        <v>0.3131944444444445</v>
      </c>
      <c r="E42" s="128"/>
      <c r="F42" s="134"/>
      <c r="G42" s="133"/>
      <c r="H42" s="129"/>
      <c r="I42" s="132">
        <v>0.6201388888888889</v>
      </c>
      <c r="J42" s="198"/>
      <c r="K42" s="7">
        <f t="shared" si="7"/>
        <v>0.1937934027777778</v>
      </c>
      <c r="L42" s="18"/>
      <c r="M42" s="177"/>
    </row>
    <row r="43" spans="2:13" ht="14.25" customHeight="1" thickBot="1">
      <c r="B43" s="135"/>
      <c r="C43" s="136"/>
      <c r="D43" s="137"/>
      <c r="E43" s="137"/>
      <c r="F43" s="138"/>
      <c r="G43" s="145"/>
      <c r="H43" s="139"/>
      <c r="I43" s="140"/>
      <c r="J43" s="137"/>
      <c r="K43" s="139"/>
      <c r="M43" s="176"/>
    </row>
    <row r="44" ht="15.75">
      <c r="M44" s="176"/>
    </row>
    <row r="45" ht="15.75">
      <c r="M45" s="176"/>
    </row>
    <row r="46" ht="15.75">
      <c r="M46" s="176"/>
    </row>
    <row r="47" ht="15.75">
      <c r="M47" s="176"/>
    </row>
    <row r="48" ht="15.75">
      <c r="M48" s="176"/>
    </row>
  </sheetData>
  <printOptions horizontalCentered="1"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8"/>
  <sheetViews>
    <sheetView workbookViewId="0" topLeftCell="A6">
      <selection activeCell="I12" sqref="I12:J12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6" width="12.8515625" style="0" customWidth="1"/>
    <col min="7" max="7" width="13.0039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139</v>
      </c>
      <c r="D6" s="107" t="s">
        <v>138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1</v>
      </c>
      <c r="D8" s="179" t="s">
        <v>1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 t="s">
        <v>97</v>
      </c>
    </row>
    <row r="10" spans="3:11" ht="21" customHeight="1" thickTop="1">
      <c r="C10" s="148" t="s">
        <v>111</v>
      </c>
      <c r="D10" s="156">
        <v>0.2625</v>
      </c>
      <c r="E10" s="184">
        <f aca="true" t="shared" si="0" ref="E10:E17">+F10-D10</f>
        <v>0.2881944444444445</v>
      </c>
      <c r="F10" s="6">
        <v>0.5506944444444445</v>
      </c>
      <c r="G10" s="6">
        <f>+H10-F10</f>
        <v>0.12777777777777777</v>
      </c>
      <c r="H10" s="118">
        <v>0.6784722222222223</v>
      </c>
      <c r="I10" s="36">
        <f>+J10*1.6</f>
        <v>0.2713888888888889</v>
      </c>
      <c r="J10" s="191">
        <f>+(H10/4000)*1000</f>
        <v>0.16961805555555556</v>
      </c>
      <c r="K10" s="18"/>
    </row>
    <row r="11" spans="3:11" ht="21" customHeight="1">
      <c r="C11" s="148" t="s">
        <v>55</v>
      </c>
      <c r="D11" s="156">
        <v>0.2625</v>
      </c>
      <c r="E11" s="184">
        <f t="shared" si="0"/>
        <v>0.29305555555555557</v>
      </c>
      <c r="F11" s="6">
        <v>0.5555555555555556</v>
      </c>
      <c r="G11" s="6">
        <f aca="true" t="shared" si="1" ref="G11:G17">+H11-F11</f>
        <v>0.13402777777777775</v>
      </c>
      <c r="H11" s="118">
        <v>0.6895833333333333</v>
      </c>
      <c r="I11" s="20">
        <f aca="true" t="shared" si="2" ref="I11:I24">+J11*1.6</f>
        <v>0.2758333333333333</v>
      </c>
      <c r="J11" s="115">
        <f aca="true" t="shared" si="3" ref="J11:J17">+(H11/4000)*1000</f>
        <v>0.17239583333333333</v>
      </c>
      <c r="K11" s="18"/>
    </row>
    <row r="12" spans="3:11" ht="21" customHeight="1">
      <c r="C12" s="148" t="s">
        <v>101</v>
      </c>
      <c r="D12" s="156">
        <v>0.2555555555555556</v>
      </c>
      <c r="E12" s="184">
        <f t="shared" si="0"/>
        <v>0.30624999999999997</v>
      </c>
      <c r="F12" s="6">
        <v>0.5618055555555556</v>
      </c>
      <c r="G12" s="6">
        <f t="shared" si="1"/>
        <v>0.13263888888888897</v>
      </c>
      <c r="H12" s="118">
        <v>0.6944444444444445</v>
      </c>
      <c r="I12" s="6">
        <f t="shared" si="2"/>
        <v>0.27777777777777785</v>
      </c>
      <c r="J12" s="7">
        <f t="shared" si="3"/>
        <v>0.17361111111111113</v>
      </c>
      <c r="K12" s="18"/>
    </row>
    <row r="13" spans="3:11" ht="21" customHeight="1">
      <c r="C13" s="148" t="s">
        <v>15</v>
      </c>
      <c r="D13" s="156">
        <v>0.2722222222222222</v>
      </c>
      <c r="E13" s="184">
        <f t="shared" si="0"/>
        <v>0.29305555555555557</v>
      </c>
      <c r="F13" s="6">
        <v>0.5652777777777778</v>
      </c>
      <c r="G13" s="6">
        <f t="shared" si="1"/>
        <v>0.13611111111111107</v>
      </c>
      <c r="H13" s="118">
        <v>0.7013888888888888</v>
      </c>
      <c r="I13" s="6">
        <f t="shared" si="2"/>
        <v>0.28055555555555556</v>
      </c>
      <c r="J13" s="7">
        <f t="shared" si="3"/>
        <v>0.1753472222222222</v>
      </c>
      <c r="K13" s="18"/>
    </row>
    <row r="14" spans="3:11" ht="21" customHeight="1">
      <c r="C14" s="148" t="s">
        <v>54</v>
      </c>
      <c r="D14" s="156">
        <v>0.2722222222222222</v>
      </c>
      <c r="E14" s="184">
        <f t="shared" si="0"/>
        <v>0.29375</v>
      </c>
      <c r="F14" s="6">
        <v>0.5659722222222222</v>
      </c>
      <c r="G14" s="6">
        <f t="shared" si="1"/>
        <v>0.14722222222222225</v>
      </c>
      <c r="H14" s="118">
        <v>0.7131944444444445</v>
      </c>
      <c r="I14" s="6">
        <f t="shared" si="2"/>
        <v>0.2852777777777778</v>
      </c>
      <c r="J14" s="7">
        <f t="shared" si="3"/>
        <v>0.17829861111111112</v>
      </c>
      <c r="K14" s="18"/>
    </row>
    <row r="15" spans="3:11" ht="21" customHeight="1">
      <c r="C15" s="148" t="s">
        <v>8</v>
      </c>
      <c r="D15" s="156">
        <v>0.2673611111111111</v>
      </c>
      <c r="E15" s="184">
        <f t="shared" si="0"/>
        <v>0.29791666666666666</v>
      </c>
      <c r="F15" s="6">
        <v>0.5652777777777778</v>
      </c>
      <c r="G15" s="6">
        <f t="shared" si="1"/>
        <v>0.14861111111111114</v>
      </c>
      <c r="H15" s="118">
        <v>0.7138888888888889</v>
      </c>
      <c r="I15" s="6">
        <f t="shared" si="2"/>
        <v>0.28555555555555556</v>
      </c>
      <c r="J15" s="7">
        <f t="shared" si="3"/>
        <v>0.17847222222222223</v>
      </c>
      <c r="K15" s="18"/>
    </row>
    <row r="16" spans="3:11" ht="21" customHeight="1">
      <c r="C16" s="147" t="s">
        <v>57</v>
      </c>
      <c r="D16" s="185">
        <v>0.2777777777777778</v>
      </c>
      <c r="E16" s="184">
        <f t="shared" si="0"/>
        <v>0.3090277777777778</v>
      </c>
      <c r="F16" s="20">
        <v>0.5868055555555556</v>
      </c>
      <c r="G16" s="6">
        <f t="shared" si="1"/>
        <v>0.13611111111111118</v>
      </c>
      <c r="H16" s="150">
        <v>0.7229166666666668</v>
      </c>
      <c r="I16" s="6">
        <f t="shared" si="2"/>
        <v>0.28916666666666674</v>
      </c>
      <c r="J16" s="7">
        <f t="shared" si="3"/>
        <v>0.1807291666666667</v>
      </c>
      <c r="K16" s="113"/>
    </row>
    <row r="17" spans="3:11" ht="21" customHeight="1" thickBot="1">
      <c r="C17" s="147" t="s">
        <v>102</v>
      </c>
      <c r="D17" s="185">
        <v>0.2673611111111111</v>
      </c>
      <c r="E17" s="184">
        <f t="shared" si="0"/>
        <v>0.325</v>
      </c>
      <c r="F17" s="20">
        <v>0.5923611111111111</v>
      </c>
      <c r="G17" s="6">
        <f t="shared" si="1"/>
        <v>0.15000000000000002</v>
      </c>
      <c r="H17" s="150">
        <v>0.7423611111111111</v>
      </c>
      <c r="I17" s="6">
        <f t="shared" si="2"/>
        <v>0.29694444444444446</v>
      </c>
      <c r="J17" s="7">
        <f t="shared" si="3"/>
        <v>0.18559027777777778</v>
      </c>
      <c r="K17" s="113"/>
    </row>
    <row r="18" spans="3:11" ht="14.25" thickBot="1" thickTop="1">
      <c r="C18" s="166" t="s">
        <v>51</v>
      </c>
      <c r="D18" s="167" t="s">
        <v>2</v>
      </c>
      <c r="E18" s="167" t="s">
        <v>3</v>
      </c>
      <c r="F18" s="180" t="s">
        <v>44</v>
      </c>
      <c r="G18" s="181" t="s">
        <v>43</v>
      </c>
      <c r="H18" s="168" t="s">
        <v>4</v>
      </c>
      <c r="I18" s="43" t="s">
        <v>86</v>
      </c>
      <c r="J18" s="208" t="s">
        <v>88</v>
      </c>
      <c r="K18" s="113" t="s">
        <v>97</v>
      </c>
    </row>
    <row r="19" spans="3:11" ht="23.25" customHeight="1" thickTop="1">
      <c r="C19" s="147" t="s">
        <v>58</v>
      </c>
      <c r="D19" s="185">
        <v>0.2777777777777778</v>
      </c>
      <c r="E19" s="184">
        <f aca="true" t="shared" si="4" ref="E19:E24">+F19-D19</f>
        <v>0.3090277777777778</v>
      </c>
      <c r="F19" s="20">
        <v>0.5868055555555556</v>
      </c>
      <c r="G19" s="6">
        <f aca="true" t="shared" si="5" ref="G19:G24">+H19-F19</f>
        <v>0.14583333333333326</v>
      </c>
      <c r="H19" s="150">
        <v>0.7326388888888888</v>
      </c>
      <c r="I19" s="6">
        <f t="shared" si="2"/>
        <v>0.29305555555555557</v>
      </c>
      <c r="J19" s="7">
        <f aca="true" t="shared" si="6" ref="J19:J24">+(H19/4000)*1000</f>
        <v>0.1831597222222222</v>
      </c>
      <c r="K19" s="113"/>
    </row>
    <row r="20" spans="3:11" ht="23.25" customHeight="1">
      <c r="C20" s="148" t="s">
        <v>103</v>
      </c>
      <c r="D20" s="156">
        <v>0.28680555555555554</v>
      </c>
      <c r="E20" s="184">
        <f t="shared" si="4"/>
        <v>0.31319444444444444</v>
      </c>
      <c r="F20" s="6">
        <v>0.6</v>
      </c>
      <c r="G20" s="6">
        <f t="shared" si="5"/>
        <v>0.14166666666666672</v>
      </c>
      <c r="H20" s="193">
        <v>0.7416666666666667</v>
      </c>
      <c r="I20" s="6">
        <f t="shared" si="2"/>
        <v>0.2966666666666667</v>
      </c>
      <c r="J20" s="7">
        <f t="shared" si="6"/>
        <v>0.18541666666666667</v>
      </c>
      <c r="K20" s="18"/>
    </row>
    <row r="21" spans="3:11" ht="23.25" customHeight="1">
      <c r="C21" s="148" t="s">
        <v>56</v>
      </c>
      <c r="D21" s="156">
        <v>0.29791666666666666</v>
      </c>
      <c r="E21" s="184">
        <f t="shared" si="4"/>
        <v>0.32222222222222224</v>
      </c>
      <c r="F21" s="6">
        <v>0.6201388888888889</v>
      </c>
      <c r="G21" s="6">
        <f t="shared" si="5"/>
        <v>0.14722222222222225</v>
      </c>
      <c r="H21" s="193">
        <v>0.7673611111111112</v>
      </c>
      <c r="I21" s="6">
        <f t="shared" si="2"/>
        <v>0.30694444444444446</v>
      </c>
      <c r="J21" s="7">
        <f t="shared" si="6"/>
        <v>0.1918402777777778</v>
      </c>
      <c r="K21" s="18"/>
    </row>
    <row r="22" spans="3:11" ht="23.25" customHeight="1">
      <c r="C22" s="148" t="s">
        <v>9</v>
      </c>
      <c r="D22" s="156">
        <v>0.2888888888888889</v>
      </c>
      <c r="E22" s="184">
        <f t="shared" si="4"/>
        <v>0.3229166666666667</v>
      </c>
      <c r="F22" s="6">
        <v>0.6118055555555556</v>
      </c>
      <c r="G22" s="6">
        <f t="shared" si="5"/>
        <v>0.15763888888888877</v>
      </c>
      <c r="H22" s="193">
        <v>0.7694444444444444</v>
      </c>
      <c r="I22" s="6">
        <f t="shared" si="2"/>
        <v>0.30777777777777776</v>
      </c>
      <c r="J22" s="7">
        <f t="shared" si="6"/>
        <v>0.1923611111111111</v>
      </c>
      <c r="K22" s="18"/>
    </row>
    <row r="23" spans="3:11" ht="23.25" customHeight="1">
      <c r="C23" s="148" t="s">
        <v>13</v>
      </c>
      <c r="D23" s="156">
        <v>0.29791666666666666</v>
      </c>
      <c r="E23" s="184">
        <f t="shared" si="4"/>
        <v>0.32916666666666666</v>
      </c>
      <c r="F23" s="125">
        <v>0.6270833333333333</v>
      </c>
      <c r="G23" s="6">
        <f t="shared" si="5"/>
        <v>0.14513888888888893</v>
      </c>
      <c r="H23" s="123">
        <v>0.7722222222222223</v>
      </c>
      <c r="I23" s="6">
        <f t="shared" si="2"/>
        <v>0.30888888888888894</v>
      </c>
      <c r="J23" s="7">
        <f t="shared" si="6"/>
        <v>0.19305555555555556</v>
      </c>
      <c r="K23" s="18"/>
    </row>
    <row r="24" spans="3:11" ht="23.25" customHeight="1">
      <c r="C24" s="148" t="s">
        <v>14</v>
      </c>
      <c r="D24" s="156">
        <v>0.2965277777777778</v>
      </c>
      <c r="E24" s="184">
        <f t="shared" si="4"/>
        <v>0.3395833333333334</v>
      </c>
      <c r="F24" s="125">
        <v>0.6361111111111112</v>
      </c>
      <c r="G24" s="6">
        <f t="shared" si="5"/>
        <v>0.15902777777777766</v>
      </c>
      <c r="H24" s="203">
        <v>0.7951388888888888</v>
      </c>
      <c r="I24" s="6">
        <f t="shared" si="2"/>
        <v>0.31805555555555554</v>
      </c>
      <c r="J24" s="7">
        <f t="shared" si="6"/>
        <v>0.1987847222222222</v>
      </c>
      <c r="K24" s="18"/>
    </row>
    <row r="25" spans="3:10" ht="12.75" customHeight="1" thickBot="1">
      <c r="C25" s="149" t="s">
        <v>1</v>
      </c>
      <c r="D25" s="186"/>
      <c r="E25" s="187"/>
      <c r="F25" s="133"/>
      <c r="G25" s="133"/>
      <c r="H25" s="143" t="s">
        <v>1</v>
      </c>
      <c r="I25" s="141"/>
      <c r="J25" s="112"/>
    </row>
    <row r="26" spans="3:12" ht="18.75" customHeight="1" thickBot="1" thickTop="1">
      <c r="C26" s="159" t="s">
        <v>131</v>
      </c>
      <c r="D26" s="188" t="s">
        <v>12</v>
      </c>
      <c r="E26" s="189" t="s">
        <v>132</v>
      </c>
      <c r="F26" s="165"/>
      <c r="G26" s="165"/>
      <c r="H26" s="183" t="s">
        <v>4</v>
      </c>
      <c r="I26" s="178" t="s">
        <v>1</v>
      </c>
      <c r="J26" s="172" t="s">
        <v>88</v>
      </c>
      <c r="K26" t="s">
        <v>99</v>
      </c>
      <c r="L26" s="105" t="s">
        <v>100</v>
      </c>
    </row>
    <row r="27" spans="3:12" ht="23.25" customHeight="1" thickTop="1">
      <c r="C27" s="148" t="s">
        <v>83</v>
      </c>
      <c r="D27" s="156">
        <v>0.29444444444444445</v>
      </c>
      <c r="E27" s="204"/>
      <c r="F27" s="6"/>
      <c r="G27" s="6"/>
      <c r="H27" s="195">
        <v>0.5736111111111112</v>
      </c>
      <c r="I27" s="6">
        <f aca="true" t="shared" si="7" ref="I27:I32">+J27*1.6</f>
        <v>0.2868055555555556</v>
      </c>
      <c r="J27" s="7">
        <f aca="true" t="shared" si="8" ref="J27:J32">+(H27/3200)*1000</f>
        <v>0.17925347222222224</v>
      </c>
      <c r="K27" s="18"/>
      <c r="L27" s="18"/>
    </row>
    <row r="28" spans="3:12" ht="23.25" customHeight="1">
      <c r="C28" s="148" t="s">
        <v>59</v>
      </c>
      <c r="D28" s="156">
        <v>0.3034722222222222</v>
      </c>
      <c r="E28" s="185"/>
      <c r="F28" s="13"/>
      <c r="G28" s="13"/>
      <c r="H28" s="197">
        <v>0.607638888888889</v>
      </c>
      <c r="I28" s="6">
        <f t="shared" si="7"/>
        <v>0.30381944444444453</v>
      </c>
      <c r="J28" s="7">
        <f t="shared" si="8"/>
        <v>0.18988715277777782</v>
      </c>
      <c r="K28" s="18"/>
      <c r="L28" s="18"/>
    </row>
    <row r="29" spans="3:12" ht="23.25" customHeight="1">
      <c r="C29" s="148" t="s">
        <v>52</v>
      </c>
      <c r="D29" s="156">
        <v>0.3194444444444445</v>
      </c>
      <c r="E29" s="156"/>
      <c r="F29" s="13"/>
      <c r="G29" s="13"/>
      <c r="H29" s="197">
        <v>0.6125</v>
      </c>
      <c r="I29" s="6">
        <f t="shared" si="7"/>
        <v>0.30625</v>
      </c>
      <c r="J29" s="7">
        <f t="shared" si="8"/>
        <v>0.19140625</v>
      </c>
      <c r="K29" s="18"/>
      <c r="L29" s="18"/>
    </row>
    <row r="30" spans="3:12" ht="23.25" customHeight="1">
      <c r="C30" s="148" t="s">
        <v>62</v>
      </c>
      <c r="D30" s="156">
        <v>0.3194444444444445</v>
      </c>
      <c r="E30" s="156"/>
      <c r="F30" s="13"/>
      <c r="G30" s="13"/>
      <c r="H30" s="197">
        <v>0.625</v>
      </c>
      <c r="I30" s="6">
        <f t="shared" si="7"/>
        <v>0.3125</v>
      </c>
      <c r="J30" s="7">
        <f t="shared" si="8"/>
        <v>0.1953125</v>
      </c>
      <c r="K30" s="18"/>
      <c r="L30" s="18"/>
    </row>
    <row r="31" spans="3:12" ht="23.25" customHeight="1">
      <c r="C31" s="148" t="s">
        <v>84</v>
      </c>
      <c r="D31" s="156">
        <v>0.32569444444444445</v>
      </c>
      <c r="E31" s="156"/>
      <c r="F31" s="13"/>
      <c r="G31" s="13"/>
      <c r="H31" s="197">
        <v>0.64375</v>
      </c>
      <c r="I31" s="6">
        <f t="shared" si="7"/>
        <v>0.3218750000000001</v>
      </c>
      <c r="J31" s="7">
        <f t="shared" si="8"/>
        <v>0.20117187500000003</v>
      </c>
      <c r="K31" s="18"/>
      <c r="L31" s="18"/>
    </row>
    <row r="32" spans="3:12" ht="23.25" customHeight="1">
      <c r="C32" s="148" t="s">
        <v>81</v>
      </c>
      <c r="D32" s="156">
        <v>0.3347222222222222</v>
      </c>
      <c r="E32" s="156"/>
      <c r="F32" s="13"/>
      <c r="G32" s="13"/>
      <c r="H32" s="197">
        <v>0.6736111111111112</v>
      </c>
      <c r="I32" s="6">
        <f t="shared" si="7"/>
        <v>0.3368055555555556</v>
      </c>
      <c r="J32" s="7">
        <f t="shared" si="8"/>
        <v>0.21050347222222224</v>
      </c>
      <c r="K32" s="18"/>
      <c r="L32" s="18"/>
    </row>
    <row r="33" spans="3:10" ht="18.75" customHeight="1" thickBot="1">
      <c r="C33" s="135"/>
      <c r="D33" s="144"/>
      <c r="E33" s="144"/>
      <c r="F33" s="145"/>
      <c r="G33" s="145"/>
      <c r="H33" s="146"/>
      <c r="I33" s="137"/>
      <c r="J33" s="139"/>
    </row>
    <row r="34" ht="12.75">
      <c r="D34" s="105"/>
    </row>
    <row r="35" ht="12.75">
      <c r="D35" s="105"/>
    </row>
    <row r="36" ht="12.75">
      <c r="D36" s="105"/>
    </row>
    <row r="37" ht="12.75">
      <c r="D37" s="105"/>
    </row>
    <row r="38" ht="12.75">
      <c r="D38" s="105"/>
    </row>
  </sheetData>
  <printOptions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9"/>
  <sheetViews>
    <sheetView workbookViewId="0" topLeftCell="A1">
      <selection activeCell="G24" sqref="G24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10.28125" style="0" customWidth="1"/>
    <col min="4" max="5" width="9.00390625" style="0" customWidth="1"/>
    <col min="6" max="6" width="8.421875" style="0" customWidth="1"/>
    <col min="7" max="7" width="9.28125" style="105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139</v>
      </c>
      <c r="C6" s="107" t="s">
        <v>138</v>
      </c>
      <c r="D6" s="107"/>
      <c r="E6" s="107"/>
      <c r="F6" s="107"/>
      <c r="G6" s="201"/>
      <c r="H6" s="108"/>
      <c r="I6" s="109" t="s">
        <v>1</v>
      </c>
      <c r="J6" s="107"/>
      <c r="K6" s="110"/>
    </row>
    <row r="7" spans="2:13" ht="21" customHeight="1">
      <c r="B7" s="1" t="s">
        <v>117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1</v>
      </c>
      <c r="C8" s="86" t="s">
        <v>96</v>
      </c>
      <c r="E8" s="2" t="s">
        <v>1</v>
      </c>
      <c r="F8" s="32" t="s">
        <v>1</v>
      </c>
      <c r="G8" s="32" t="s">
        <v>1</v>
      </c>
      <c r="H8" s="3" t="s">
        <v>1</v>
      </c>
      <c r="I8" s="111"/>
      <c r="J8" s="2"/>
      <c r="K8" s="112"/>
      <c r="M8" s="17" t="s">
        <v>1</v>
      </c>
    </row>
    <row r="9" spans="2:11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181" t="s">
        <v>37</v>
      </c>
      <c r="I9" s="168" t="s">
        <v>4</v>
      </c>
      <c r="J9" s="165" t="s">
        <v>86</v>
      </c>
      <c r="K9" s="172" t="s">
        <v>88</v>
      </c>
    </row>
    <row r="10" spans="2:13" ht="22.5" customHeight="1" thickTop="1">
      <c r="B10" s="117" t="s">
        <v>22</v>
      </c>
      <c r="C10" s="153">
        <v>0.2138888888888889</v>
      </c>
      <c r="D10" s="23">
        <f aca="true" t="shared" si="0" ref="D10:D16">+E10-C10</f>
        <v>0.2319444444444444</v>
      </c>
      <c r="E10" s="6">
        <v>0.4458333333333333</v>
      </c>
      <c r="F10" s="23">
        <f aca="true" t="shared" si="1" ref="F10:F16">+G10-E10</f>
        <v>0.24375000000000002</v>
      </c>
      <c r="G10" s="36">
        <v>0.6895833333333333</v>
      </c>
      <c r="H10" s="25">
        <f aca="true" t="shared" si="2" ref="H10:H16">+AVERAGE(D10,F10)</f>
        <v>0.2378472222222222</v>
      </c>
      <c r="I10" s="118">
        <v>0.7166666666666667</v>
      </c>
      <c r="J10" s="36">
        <f>+K10*1.6</f>
        <v>0.22933333333333336</v>
      </c>
      <c r="K10" s="7">
        <f>(+I10/5000)*1000</f>
        <v>0.14333333333333334</v>
      </c>
      <c r="L10" s="206">
        <f>+I10-G10</f>
        <v>0.027083333333333348</v>
      </c>
      <c r="M10" s="116"/>
    </row>
    <row r="11" spans="2:13" ht="22.5" customHeight="1">
      <c r="B11" s="130" t="s">
        <v>38</v>
      </c>
      <c r="C11" s="153">
        <v>0.21736111111111112</v>
      </c>
      <c r="D11" s="23">
        <f t="shared" si="0"/>
        <v>0.24722222222222223</v>
      </c>
      <c r="E11" s="6">
        <v>0.46458333333333335</v>
      </c>
      <c r="F11" s="23">
        <f t="shared" si="1"/>
        <v>0.24930555555555556</v>
      </c>
      <c r="G11" s="6">
        <v>0.7138888888888889</v>
      </c>
      <c r="H11" s="25">
        <f t="shared" si="2"/>
        <v>0.2482638888888889</v>
      </c>
      <c r="I11" s="118">
        <v>0.7388888888888889</v>
      </c>
      <c r="J11" s="6">
        <f aca="true" t="shared" si="3" ref="J11:J16">+K11*1.6</f>
        <v>0.23644444444444446</v>
      </c>
      <c r="K11" s="7">
        <f aca="true" t="shared" si="4" ref="K11:K16">(+I11/5000)*1000</f>
        <v>0.14777777777777779</v>
      </c>
      <c r="L11" s="206">
        <f aca="true" t="shared" si="5" ref="L11:L33">+I11-G11</f>
        <v>0.025000000000000022</v>
      </c>
      <c r="M11" s="116"/>
    </row>
    <row r="12" spans="2:13" ht="22.5" customHeight="1">
      <c r="B12" s="117" t="s">
        <v>25</v>
      </c>
      <c r="C12" s="153">
        <v>0.2333333333333333</v>
      </c>
      <c r="D12" s="23">
        <f t="shared" si="0"/>
        <v>0.24722222222222226</v>
      </c>
      <c r="E12" s="6">
        <v>0.48055555555555557</v>
      </c>
      <c r="F12" s="23">
        <f t="shared" si="1"/>
        <v>0.2493055555555555</v>
      </c>
      <c r="G12" s="6">
        <v>0.7298611111111111</v>
      </c>
      <c r="H12" s="25">
        <f t="shared" si="2"/>
        <v>0.2482638888888889</v>
      </c>
      <c r="I12" s="118">
        <v>0.7555555555555555</v>
      </c>
      <c r="J12" s="6">
        <f t="shared" si="3"/>
        <v>0.24177777777777779</v>
      </c>
      <c r="K12" s="7">
        <f t="shared" si="4"/>
        <v>0.1511111111111111</v>
      </c>
      <c r="L12" s="206">
        <f t="shared" si="5"/>
        <v>0.025694444444444464</v>
      </c>
      <c r="M12" s="116"/>
    </row>
    <row r="13" spans="2:13" ht="22.5" customHeight="1">
      <c r="B13" s="119" t="s">
        <v>65</v>
      </c>
      <c r="C13" s="154">
        <v>0.23611111111111113</v>
      </c>
      <c r="D13" s="23">
        <f t="shared" si="0"/>
        <v>0.2534722222222222</v>
      </c>
      <c r="E13" s="6">
        <v>0.4895833333333333</v>
      </c>
      <c r="F13" s="23">
        <f t="shared" si="1"/>
        <v>0.24305555555555552</v>
      </c>
      <c r="G13" s="125">
        <v>0.7326388888888888</v>
      </c>
      <c r="H13" s="25">
        <f t="shared" si="2"/>
        <v>0.24826388888888887</v>
      </c>
      <c r="I13" s="123">
        <v>0.7555555555555555</v>
      </c>
      <c r="J13" s="6">
        <f t="shared" si="3"/>
        <v>0.24177777777777779</v>
      </c>
      <c r="K13" s="7">
        <f t="shared" si="4"/>
        <v>0.1511111111111111</v>
      </c>
      <c r="L13" s="206">
        <f t="shared" si="5"/>
        <v>0.022916666666666696</v>
      </c>
      <c r="M13" s="116"/>
    </row>
    <row r="14" spans="2:13" ht="22.5" customHeight="1">
      <c r="B14" s="130" t="s">
        <v>23</v>
      </c>
      <c r="C14" s="155">
        <v>0.22916666666666666</v>
      </c>
      <c r="D14" s="23">
        <f t="shared" si="0"/>
        <v>0.2534722222222222</v>
      </c>
      <c r="E14" s="6">
        <v>0.4826388888888889</v>
      </c>
      <c r="F14" s="23">
        <f t="shared" si="1"/>
        <v>0.2576388888888888</v>
      </c>
      <c r="G14" s="6">
        <v>0.7402777777777777</v>
      </c>
      <c r="H14" s="25">
        <f t="shared" si="2"/>
        <v>0.25555555555555554</v>
      </c>
      <c r="I14" s="118">
        <v>0.76875</v>
      </c>
      <c r="J14" s="6">
        <f t="shared" si="3"/>
        <v>0.246</v>
      </c>
      <c r="K14" s="7">
        <f t="shared" si="4"/>
        <v>0.15375</v>
      </c>
      <c r="L14" s="206">
        <f>+I14-G14</f>
        <v>0.028472222222222343</v>
      </c>
      <c r="M14" s="18"/>
    </row>
    <row r="15" spans="2:13" ht="22.5" customHeight="1">
      <c r="B15" s="199" t="s">
        <v>28</v>
      </c>
      <c r="C15" s="200">
        <v>0.23958333333333334</v>
      </c>
      <c r="D15" s="23">
        <f t="shared" si="0"/>
        <v>0.2583333333333333</v>
      </c>
      <c r="E15" s="125">
        <v>0.4979166666666666</v>
      </c>
      <c r="F15" s="23">
        <f t="shared" si="1"/>
        <v>0.2555555555555556</v>
      </c>
      <c r="G15" s="125">
        <v>0.7534722222222222</v>
      </c>
      <c r="H15" s="25">
        <f t="shared" si="2"/>
        <v>0.2569444444444444</v>
      </c>
      <c r="I15" s="123">
        <v>0.7791666666666667</v>
      </c>
      <c r="J15" s="6">
        <f t="shared" si="3"/>
        <v>0.24933333333333338</v>
      </c>
      <c r="K15" s="7">
        <f t="shared" si="4"/>
        <v>0.15583333333333335</v>
      </c>
      <c r="L15" s="206">
        <f t="shared" si="5"/>
        <v>0.025694444444444464</v>
      </c>
      <c r="M15" s="116"/>
    </row>
    <row r="16" spans="2:13" ht="22.5" customHeight="1">
      <c r="B16" s="117" t="s">
        <v>66</v>
      </c>
      <c r="C16" s="153">
        <v>0.23958333333333334</v>
      </c>
      <c r="D16" s="23">
        <f t="shared" si="0"/>
        <v>0.28125</v>
      </c>
      <c r="E16" s="6">
        <v>0.5208333333333334</v>
      </c>
      <c r="F16" s="23">
        <f t="shared" si="1"/>
        <v>0.2694444444444444</v>
      </c>
      <c r="G16" s="6">
        <v>0.7902777777777777</v>
      </c>
      <c r="H16" s="25">
        <f t="shared" si="2"/>
        <v>0.2753472222222222</v>
      </c>
      <c r="I16" s="123">
        <v>0.8131944444444444</v>
      </c>
      <c r="J16" s="20">
        <f t="shared" si="3"/>
        <v>0.26022222222222224</v>
      </c>
      <c r="K16" s="7">
        <f t="shared" si="4"/>
        <v>0.1626388888888889</v>
      </c>
      <c r="L16" s="206">
        <f t="shared" si="5"/>
        <v>0.022916666666666696</v>
      </c>
      <c r="M16" s="177"/>
    </row>
    <row r="17" spans="2:13" ht="18.75" customHeight="1" thickBot="1">
      <c r="B17" s="117"/>
      <c r="C17" s="153"/>
      <c r="D17" s="23"/>
      <c r="E17" s="6"/>
      <c r="F17" s="23"/>
      <c r="G17" s="6"/>
      <c r="H17" s="25"/>
      <c r="I17" s="123"/>
      <c r="J17" s="6"/>
      <c r="K17" s="7"/>
      <c r="L17" s="206"/>
      <c r="M17" s="177"/>
    </row>
    <row r="18" spans="2:11" ht="21.75" customHeight="1" thickBot="1" thickTop="1">
      <c r="B18" s="171" t="s">
        <v>140</v>
      </c>
      <c r="C18" s="167" t="s">
        <v>2</v>
      </c>
      <c r="D18" s="167" t="s">
        <v>3</v>
      </c>
      <c r="E18" s="165" t="s">
        <v>19</v>
      </c>
      <c r="F18" s="167" t="s">
        <v>20</v>
      </c>
      <c r="G18" s="165" t="s">
        <v>21</v>
      </c>
      <c r="H18" s="181" t="s">
        <v>37</v>
      </c>
      <c r="I18" s="168" t="s">
        <v>4</v>
      </c>
      <c r="J18" s="165" t="s">
        <v>86</v>
      </c>
      <c r="K18" s="172" t="s">
        <v>88</v>
      </c>
    </row>
    <row r="19" spans="2:13" ht="23.25" customHeight="1" thickTop="1">
      <c r="B19" s="117" t="s">
        <v>39</v>
      </c>
      <c r="C19" s="153">
        <v>0.24305555555555555</v>
      </c>
      <c r="D19" s="23">
        <f aca="true" t="shared" si="6" ref="D19:D35">+E19-C19</f>
        <v>0.2569444444444444</v>
      </c>
      <c r="E19" s="6">
        <v>0.5</v>
      </c>
      <c r="F19" s="23">
        <f aca="true" t="shared" si="7" ref="F19:F35">+G19-E19</f>
        <v>0.26249999999999996</v>
      </c>
      <c r="G19" s="6">
        <v>0.7625</v>
      </c>
      <c r="H19" s="25">
        <f>+AVERAGE(D19,F19)</f>
        <v>0.2597222222222222</v>
      </c>
      <c r="I19" s="118">
        <v>0.7951388888888888</v>
      </c>
      <c r="J19" s="6">
        <f aca="true" t="shared" si="8" ref="J19:J35">+K19*1.6</f>
        <v>0.2544444444444444</v>
      </c>
      <c r="K19" s="7">
        <f aca="true" t="shared" si="9" ref="K19:K35">(+I19/5000)*1000</f>
        <v>0.15902777777777777</v>
      </c>
      <c r="L19" s="206">
        <f t="shared" si="5"/>
        <v>0.032638888888888884</v>
      </c>
      <c r="M19" s="18"/>
    </row>
    <row r="20" spans="2:13" ht="23.25" customHeight="1">
      <c r="B20" s="117" t="s">
        <v>89</v>
      </c>
      <c r="C20" s="153">
        <v>0.24305555555555555</v>
      </c>
      <c r="D20" s="23">
        <f t="shared" si="6"/>
        <v>0.26388888888888884</v>
      </c>
      <c r="E20" s="6">
        <v>0.5069444444444444</v>
      </c>
      <c r="F20" s="23">
        <f t="shared" si="7"/>
        <v>0.2847222222222222</v>
      </c>
      <c r="G20" s="6">
        <v>0.7916666666666666</v>
      </c>
      <c r="H20" s="25">
        <f>+AVERAGE(D20,F20)</f>
        <v>0.2743055555555555</v>
      </c>
      <c r="I20" s="118">
        <v>0.81875</v>
      </c>
      <c r="J20" s="6">
        <f t="shared" si="8"/>
        <v>0.262</v>
      </c>
      <c r="K20" s="7">
        <f t="shared" si="9"/>
        <v>0.16375</v>
      </c>
      <c r="L20" s="206"/>
      <c r="M20" s="18"/>
    </row>
    <row r="21" spans="2:13" ht="23.25" customHeight="1">
      <c r="B21" s="117" t="s">
        <v>27</v>
      </c>
      <c r="C21" s="153">
        <v>0.24583333333333335</v>
      </c>
      <c r="D21" s="23">
        <f t="shared" si="6"/>
        <v>0.2645833333333333</v>
      </c>
      <c r="E21" s="6">
        <v>0.5104166666666666</v>
      </c>
      <c r="F21" s="23">
        <f t="shared" si="7"/>
        <v>0.28402777777777777</v>
      </c>
      <c r="G21" s="6">
        <v>0.7944444444444444</v>
      </c>
      <c r="H21" s="25">
        <f>+AVERAGE(D21,F21)</f>
        <v>0.2743055555555555</v>
      </c>
      <c r="I21" s="118">
        <v>0.8229166666666666</v>
      </c>
      <c r="J21" s="6">
        <f t="shared" si="8"/>
        <v>0.2633333333333333</v>
      </c>
      <c r="K21" s="7">
        <f t="shared" si="9"/>
        <v>0.1645833333333333</v>
      </c>
      <c r="L21" s="206">
        <f t="shared" si="5"/>
        <v>0.028472222222222232</v>
      </c>
      <c r="M21" s="116"/>
    </row>
    <row r="22" spans="1:13" ht="23.25" customHeight="1">
      <c r="A22" t="s">
        <v>98</v>
      </c>
      <c r="B22" s="117" t="s">
        <v>68</v>
      </c>
      <c r="C22" s="153">
        <v>0.23680555555555557</v>
      </c>
      <c r="D22" s="23">
        <f t="shared" si="6"/>
        <v>0.273611111111111</v>
      </c>
      <c r="E22" s="6">
        <v>0.5104166666666666</v>
      </c>
      <c r="F22" s="23">
        <f t="shared" si="7"/>
        <v>0.28680555555555554</v>
      </c>
      <c r="G22" s="6">
        <v>0.7972222222222222</v>
      </c>
      <c r="H22" s="25">
        <f>+AVERAGE(D22,F22)</f>
        <v>0.2802083333333333</v>
      </c>
      <c r="I22" s="118">
        <v>0.8291666666666666</v>
      </c>
      <c r="J22" s="6">
        <f t="shared" si="8"/>
        <v>0.2653333333333333</v>
      </c>
      <c r="K22" s="7">
        <f t="shared" si="9"/>
        <v>0.1658333333333333</v>
      </c>
      <c r="L22" s="206">
        <f t="shared" si="5"/>
        <v>0.03194444444444444</v>
      </c>
      <c r="M22" s="18"/>
    </row>
    <row r="23" spans="2:13" ht="23.25" customHeight="1">
      <c r="B23" s="117" t="s">
        <v>106</v>
      </c>
      <c r="C23" s="153">
        <v>0.24583333333333335</v>
      </c>
      <c r="D23" s="23">
        <f t="shared" si="6"/>
        <v>0.2680555555555556</v>
      </c>
      <c r="E23" s="6">
        <v>0.513888888888889</v>
      </c>
      <c r="F23" s="23">
        <f t="shared" si="7"/>
        <v>0.2861111111111111</v>
      </c>
      <c r="G23" s="6">
        <v>0.8</v>
      </c>
      <c r="H23" s="25">
        <f>+AVERAGE(D23,F23)</f>
        <v>0.27708333333333335</v>
      </c>
      <c r="I23" s="118">
        <v>0.8319444444444444</v>
      </c>
      <c r="J23" s="6">
        <f t="shared" si="8"/>
        <v>0.26622222222222225</v>
      </c>
      <c r="K23" s="7">
        <f t="shared" si="9"/>
        <v>0.1663888888888889</v>
      </c>
      <c r="L23" s="206">
        <f t="shared" si="5"/>
        <v>0.03194444444444433</v>
      </c>
      <c r="M23" s="18"/>
    </row>
    <row r="24" spans="2:13" ht="23.25" customHeight="1">
      <c r="B24" s="117" t="s">
        <v>70</v>
      </c>
      <c r="C24" s="153">
        <v>0.24583333333333335</v>
      </c>
      <c r="D24" s="23">
        <f t="shared" si="6"/>
        <v>0.2680555555555556</v>
      </c>
      <c r="E24" s="6">
        <v>0.513888888888889</v>
      </c>
      <c r="F24" s="23">
        <f t="shared" si="7"/>
        <v>0.2930555555555555</v>
      </c>
      <c r="G24" s="6">
        <v>0.8069444444444445</v>
      </c>
      <c r="H24" s="25">
        <f aca="true" t="shared" si="10" ref="H24:H35">+(G24-C24)/2</f>
        <v>0.28055555555555556</v>
      </c>
      <c r="I24" s="118">
        <v>0.8354166666666667</v>
      </c>
      <c r="J24" s="6">
        <f t="shared" si="8"/>
        <v>0.26733333333333337</v>
      </c>
      <c r="K24" s="7">
        <f t="shared" si="9"/>
        <v>0.16708333333333333</v>
      </c>
      <c r="L24" s="206">
        <f t="shared" si="5"/>
        <v>0.028472222222222232</v>
      </c>
      <c r="M24" s="18"/>
    </row>
    <row r="25" spans="2:13" ht="23.25" customHeight="1">
      <c r="B25" s="117" t="s">
        <v>31</v>
      </c>
      <c r="C25" s="153">
        <v>0.24305555555555555</v>
      </c>
      <c r="D25" s="23">
        <f t="shared" si="6"/>
        <v>0.27083333333333337</v>
      </c>
      <c r="E25" s="6">
        <v>0.513888888888889</v>
      </c>
      <c r="F25" s="23">
        <f t="shared" si="7"/>
        <v>0.29236111111111107</v>
      </c>
      <c r="G25" s="6">
        <v>0.80625</v>
      </c>
      <c r="H25" s="25">
        <f t="shared" si="10"/>
        <v>0.2815972222222222</v>
      </c>
      <c r="I25" s="118">
        <v>0.8361111111111111</v>
      </c>
      <c r="J25" s="6">
        <f t="shared" si="8"/>
        <v>0.26755555555555555</v>
      </c>
      <c r="K25" s="7">
        <f t="shared" si="9"/>
        <v>0.16722222222222222</v>
      </c>
      <c r="L25" s="206">
        <f t="shared" si="5"/>
        <v>0.029861111111111116</v>
      </c>
      <c r="M25" s="18"/>
    </row>
    <row r="26" spans="2:13" ht="23.25" customHeight="1">
      <c r="B26" s="117" t="s">
        <v>33</v>
      </c>
      <c r="C26" s="153">
        <v>0.23958333333333334</v>
      </c>
      <c r="D26" s="23">
        <f t="shared" si="6"/>
        <v>0.30347222222222214</v>
      </c>
      <c r="E26" s="6">
        <v>0.5430555555555555</v>
      </c>
      <c r="F26" s="23">
        <f t="shared" si="7"/>
        <v>0.2840277777777779</v>
      </c>
      <c r="G26" s="6">
        <v>0.8270833333333334</v>
      </c>
      <c r="H26" s="25">
        <f t="shared" si="10"/>
        <v>0.29375</v>
      </c>
      <c r="I26" s="118">
        <v>0.8597222222222222</v>
      </c>
      <c r="J26" s="6">
        <f t="shared" si="8"/>
        <v>0.2751111111111111</v>
      </c>
      <c r="K26" s="7">
        <f t="shared" si="9"/>
        <v>0.17194444444444443</v>
      </c>
      <c r="L26" s="206">
        <f t="shared" si="5"/>
        <v>0.03263888888888877</v>
      </c>
      <c r="M26" s="18"/>
    </row>
    <row r="27" spans="2:13" ht="23.25" customHeight="1">
      <c r="B27" s="117" t="s">
        <v>129</v>
      </c>
      <c r="C27" s="153">
        <v>0.25972222222222224</v>
      </c>
      <c r="D27" s="23">
        <f t="shared" si="6"/>
        <v>0.2986111111111111</v>
      </c>
      <c r="E27" s="6">
        <v>0.5583333333333333</v>
      </c>
      <c r="F27" s="23">
        <f t="shared" si="7"/>
        <v>0.28194444444444444</v>
      </c>
      <c r="G27" s="6">
        <v>0.8402777777777778</v>
      </c>
      <c r="H27" s="25">
        <f t="shared" si="10"/>
        <v>0.29027777777777775</v>
      </c>
      <c r="I27" s="118">
        <v>0.8722222222222222</v>
      </c>
      <c r="J27" s="6">
        <f t="shared" si="8"/>
        <v>0.2791111111111111</v>
      </c>
      <c r="K27" s="7">
        <f t="shared" si="9"/>
        <v>0.17444444444444443</v>
      </c>
      <c r="L27" s="206">
        <f t="shared" si="5"/>
        <v>0.03194444444444444</v>
      </c>
      <c r="M27" s="18"/>
    </row>
    <row r="28" spans="2:13" ht="23.25" customHeight="1">
      <c r="B28" s="117" t="s">
        <v>30</v>
      </c>
      <c r="C28" s="153">
        <v>0.2638888888888889</v>
      </c>
      <c r="D28" s="23">
        <f t="shared" si="6"/>
        <v>0.30069444444444443</v>
      </c>
      <c r="E28" s="6">
        <v>0.5645833333333333</v>
      </c>
      <c r="F28" s="23">
        <f t="shared" si="7"/>
        <v>0.2944444444444445</v>
      </c>
      <c r="G28" s="6">
        <v>0.8590277777777778</v>
      </c>
      <c r="H28" s="25">
        <f t="shared" si="10"/>
        <v>0.29756944444444444</v>
      </c>
      <c r="I28" s="118">
        <v>0.8875</v>
      </c>
      <c r="J28" s="6">
        <f t="shared" si="8"/>
        <v>0.284</v>
      </c>
      <c r="K28" s="7">
        <f t="shared" si="9"/>
        <v>0.1775</v>
      </c>
      <c r="L28" s="206">
        <f t="shared" si="5"/>
        <v>0.02847222222222212</v>
      </c>
      <c r="M28" s="18"/>
    </row>
    <row r="29" spans="2:13" ht="23.25" customHeight="1">
      <c r="B29" s="117" t="s">
        <v>118</v>
      </c>
      <c r="C29" s="153">
        <v>0.27291666666666664</v>
      </c>
      <c r="D29" s="23">
        <f t="shared" si="6"/>
        <v>0.2923611111111111</v>
      </c>
      <c r="E29" s="6">
        <v>0.5652777777777778</v>
      </c>
      <c r="F29" s="23">
        <f t="shared" si="7"/>
        <v>0.29513888888888884</v>
      </c>
      <c r="G29" s="6">
        <v>0.8604166666666666</v>
      </c>
      <c r="H29" s="25">
        <f t="shared" si="10"/>
        <v>0.29374999999999996</v>
      </c>
      <c r="I29" s="118">
        <v>0.8881944444444444</v>
      </c>
      <c r="J29" s="6">
        <f t="shared" si="8"/>
        <v>0.2842222222222222</v>
      </c>
      <c r="K29" s="7">
        <f t="shared" si="9"/>
        <v>0.17763888888888887</v>
      </c>
      <c r="L29" s="206">
        <f t="shared" si="5"/>
        <v>0.02777777777777779</v>
      </c>
      <c r="M29" s="18"/>
    </row>
    <row r="30" spans="2:13" ht="23.25" customHeight="1">
      <c r="B30" s="117" t="s">
        <v>35</v>
      </c>
      <c r="C30" s="153">
        <v>0.2701388888888889</v>
      </c>
      <c r="D30" s="23">
        <f t="shared" si="6"/>
        <v>0.31249999999999994</v>
      </c>
      <c r="E30" s="6">
        <v>0.5826388888888888</v>
      </c>
      <c r="F30" s="23">
        <f t="shared" si="7"/>
        <v>0.2937500000000002</v>
      </c>
      <c r="G30" s="6">
        <v>0.876388888888889</v>
      </c>
      <c r="H30" s="25">
        <f t="shared" si="10"/>
        <v>0.3031250000000001</v>
      </c>
      <c r="I30" s="118">
        <v>0.9083333333333333</v>
      </c>
      <c r="J30" s="6">
        <f t="shared" si="8"/>
        <v>0.2906666666666667</v>
      </c>
      <c r="K30" s="7">
        <f t="shared" si="9"/>
        <v>0.18166666666666667</v>
      </c>
      <c r="L30" s="206">
        <f t="shared" si="5"/>
        <v>0.03194444444444433</v>
      </c>
      <c r="M30" s="18"/>
    </row>
    <row r="31" spans="2:13" ht="23.25" customHeight="1">
      <c r="B31" s="117" t="s">
        <v>29</v>
      </c>
      <c r="C31" s="153">
        <v>0.2590277777777778</v>
      </c>
      <c r="D31" s="23">
        <f t="shared" si="6"/>
        <v>0.3215277777777778</v>
      </c>
      <c r="E31" s="6">
        <v>0.5805555555555556</v>
      </c>
      <c r="F31" s="23">
        <f t="shared" si="7"/>
        <v>0.3027777777777777</v>
      </c>
      <c r="G31" s="6">
        <v>0.8833333333333333</v>
      </c>
      <c r="H31" s="25">
        <f t="shared" si="10"/>
        <v>0.3121527777777777</v>
      </c>
      <c r="I31" s="118">
        <v>0.9145833333333333</v>
      </c>
      <c r="J31" s="6">
        <f t="shared" si="8"/>
        <v>0.29266666666666663</v>
      </c>
      <c r="K31" s="7">
        <f t="shared" si="9"/>
        <v>0.18291666666666664</v>
      </c>
      <c r="L31" s="206">
        <f t="shared" si="5"/>
        <v>0.03125</v>
      </c>
      <c r="M31" s="18"/>
    </row>
    <row r="32" spans="2:13" ht="23.25" customHeight="1">
      <c r="B32" s="117" t="s">
        <v>72</v>
      </c>
      <c r="C32" s="153">
        <v>0.27638888888888885</v>
      </c>
      <c r="D32" s="23">
        <f t="shared" si="6"/>
        <v>0.3298611111111111</v>
      </c>
      <c r="E32" s="6">
        <v>0.60625</v>
      </c>
      <c r="F32" s="23">
        <f t="shared" si="7"/>
        <v>0.31666666666666665</v>
      </c>
      <c r="G32" s="6">
        <v>0.9229166666666666</v>
      </c>
      <c r="H32" s="25">
        <f t="shared" si="10"/>
        <v>0.3232638888888889</v>
      </c>
      <c r="I32" s="118">
        <v>0.9680555555555556</v>
      </c>
      <c r="J32" s="6">
        <f t="shared" si="8"/>
        <v>0.3097777777777778</v>
      </c>
      <c r="K32" s="7">
        <f t="shared" si="9"/>
        <v>0.19361111111111112</v>
      </c>
      <c r="L32" s="206">
        <f t="shared" si="5"/>
        <v>0.04513888888888895</v>
      </c>
      <c r="M32" s="18"/>
    </row>
    <row r="33" spans="2:13" ht="23.25" customHeight="1">
      <c r="B33" s="117" t="s">
        <v>119</v>
      </c>
      <c r="C33" s="153">
        <v>0.2826388888888889</v>
      </c>
      <c r="D33" s="23">
        <f t="shared" si="6"/>
        <v>0.32361111111111107</v>
      </c>
      <c r="E33" s="6">
        <v>0.60625</v>
      </c>
      <c r="F33" s="23">
        <f t="shared" si="7"/>
        <v>0.31666666666666665</v>
      </c>
      <c r="G33" s="6">
        <v>0.9229166666666666</v>
      </c>
      <c r="H33" s="25">
        <f t="shared" si="10"/>
        <v>0.32013888888888886</v>
      </c>
      <c r="I33" s="170">
        <v>0.9694444444444444</v>
      </c>
      <c r="J33" s="6">
        <f t="shared" si="8"/>
        <v>0.31022222222222223</v>
      </c>
      <c r="K33" s="7">
        <f t="shared" si="9"/>
        <v>0.1938888888888889</v>
      </c>
      <c r="L33" s="206">
        <f t="shared" si="5"/>
        <v>0.046527777777777835</v>
      </c>
      <c r="M33" s="18"/>
    </row>
    <row r="34" spans="2:13" ht="23.25" customHeight="1">
      <c r="B34" s="117" t="s">
        <v>107</v>
      </c>
      <c r="C34" s="153">
        <v>0.3069444444444444</v>
      </c>
      <c r="D34" s="23">
        <f t="shared" si="6"/>
        <v>0.4187500000000001</v>
      </c>
      <c r="E34" s="6">
        <v>0.7256944444444445</v>
      </c>
      <c r="F34" s="23">
        <f t="shared" si="7"/>
        <v>0.4034722222222221</v>
      </c>
      <c r="G34" s="207" t="s">
        <v>142</v>
      </c>
      <c r="H34" s="25">
        <f t="shared" si="10"/>
        <v>0.4111111111111111</v>
      </c>
      <c r="I34" s="170" t="s">
        <v>144</v>
      </c>
      <c r="J34" s="6">
        <f t="shared" si="8"/>
        <v>0.3715555555555556</v>
      </c>
      <c r="K34" s="7">
        <f t="shared" si="9"/>
        <v>0.23222222222222222</v>
      </c>
      <c r="L34" s="206" t="s">
        <v>1</v>
      </c>
      <c r="M34" s="18"/>
    </row>
    <row r="35" spans="2:13" ht="23.25" customHeight="1">
      <c r="B35" s="117" t="s">
        <v>36</v>
      </c>
      <c r="C35" s="153">
        <v>0.31319444444444444</v>
      </c>
      <c r="D35" s="23">
        <f t="shared" si="6"/>
        <v>0.4125000000000001</v>
      </c>
      <c r="E35" s="6">
        <v>0.7256944444444445</v>
      </c>
      <c r="F35" s="23">
        <f t="shared" si="7"/>
        <v>0.4041666666666667</v>
      </c>
      <c r="G35" s="207" t="s">
        <v>141</v>
      </c>
      <c r="H35" s="25">
        <f t="shared" si="10"/>
        <v>0.4083333333333334</v>
      </c>
      <c r="I35" s="170" t="s">
        <v>143</v>
      </c>
      <c r="J35" s="6">
        <f t="shared" si="8"/>
        <v>0.37222222222222223</v>
      </c>
      <c r="K35" s="7">
        <f t="shared" si="9"/>
        <v>0.2326388888888889</v>
      </c>
      <c r="L35" s="18" t="s">
        <v>1</v>
      </c>
      <c r="M35" s="18"/>
    </row>
    <row r="36" spans="2:11" ht="12.75" customHeight="1" thickBot="1">
      <c r="B36" s="119" t="s">
        <v>1</v>
      </c>
      <c r="C36" s="120"/>
      <c r="D36" s="125"/>
      <c r="E36" s="121"/>
      <c r="F36" s="128"/>
      <c r="G36" s="133"/>
      <c r="H36" s="129"/>
      <c r="I36" s="123"/>
      <c r="J36" s="125"/>
      <c r="K36" s="122"/>
    </row>
    <row r="37" spans="2:13" ht="20.25" customHeight="1" thickBot="1" thickTop="1">
      <c r="B37" s="173" t="s">
        <v>50</v>
      </c>
      <c r="C37" s="160" t="s">
        <v>12</v>
      </c>
      <c r="D37" s="160" t="s">
        <v>1</v>
      </c>
      <c r="E37" s="161" t="s">
        <v>1</v>
      </c>
      <c r="F37" s="162" t="s">
        <v>1</v>
      </c>
      <c r="G37" s="160"/>
      <c r="H37" s="163"/>
      <c r="I37" s="164" t="s">
        <v>4</v>
      </c>
      <c r="J37" s="178" t="s">
        <v>1</v>
      </c>
      <c r="K37" s="172" t="s">
        <v>88</v>
      </c>
      <c r="M37" s="176"/>
    </row>
    <row r="38" spans="2:13" ht="21.75" customHeight="1" thickTop="1">
      <c r="B38" s="199" t="s">
        <v>108</v>
      </c>
      <c r="C38" s="155">
        <v>0.24305555555555555</v>
      </c>
      <c r="D38" s="6"/>
      <c r="E38" s="13"/>
      <c r="F38" s="131"/>
      <c r="G38" s="13"/>
      <c r="H38" s="14"/>
      <c r="I38" s="132">
        <v>0.49652777777777773</v>
      </c>
      <c r="J38" s="198"/>
      <c r="K38" s="7">
        <f aca="true" t="shared" si="11" ref="K38:K43">(+I38/3000)*1000</f>
        <v>0.16550925925925924</v>
      </c>
      <c r="L38" s="18"/>
      <c r="M38" s="177"/>
    </row>
    <row r="39" spans="2:13" ht="21.75" customHeight="1">
      <c r="B39" s="119" t="s">
        <v>67</v>
      </c>
      <c r="C39" s="156">
        <v>0.25833333333333336</v>
      </c>
      <c r="D39" s="23"/>
      <c r="E39" s="22"/>
      <c r="F39" s="127"/>
      <c r="G39" s="13"/>
      <c r="H39" s="21"/>
      <c r="I39" s="132">
        <v>0.5006944444444444</v>
      </c>
      <c r="J39" s="198"/>
      <c r="K39" s="7">
        <f t="shared" si="11"/>
        <v>0.16689814814814813</v>
      </c>
      <c r="L39" s="18"/>
      <c r="M39" s="177"/>
    </row>
    <row r="40" spans="2:13" ht="21.75" customHeight="1">
      <c r="B40" s="119" t="s">
        <v>71</v>
      </c>
      <c r="C40" s="156">
        <v>0.2701388888888889</v>
      </c>
      <c r="D40" s="23"/>
      <c r="E40" s="13"/>
      <c r="F40" s="131"/>
      <c r="G40" s="13"/>
      <c r="H40" s="14"/>
      <c r="I40" s="132">
        <v>0.5208333333333334</v>
      </c>
      <c r="J40" s="198"/>
      <c r="K40" s="7">
        <f t="shared" si="11"/>
        <v>0.1736111111111111</v>
      </c>
      <c r="L40" s="18"/>
      <c r="M40" s="177"/>
    </row>
    <row r="41" spans="2:13" ht="21.75" customHeight="1">
      <c r="B41" s="119" t="s">
        <v>90</v>
      </c>
      <c r="C41" s="157">
        <v>0.28194444444444444</v>
      </c>
      <c r="D41" s="23"/>
      <c r="E41" s="128"/>
      <c r="F41" s="134"/>
      <c r="G41" s="133"/>
      <c r="H41" s="129"/>
      <c r="I41" s="132">
        <v>0.5423611111111112</v>
      </c>
      <c r="J41" s="198"/>
      <c r="K41" s="7">
        <f t="shared" si="11"/>
        <v>0.18078703703703705</v>
      </c>
      <c r="L41" s="18"/>
      <c r="M41" s="177"/>
    </row>
    <row r="42" spans="2:13" ht="21.75" customHeight="1">
      <c r="B42" s="119" t="s">
        <v>34</v>
      </c>
      <c r="C42" s="157">
        <v>0.28194444444444444</v>
      </c>
      <c r="D42" s="23"/>
      <c r="E42" s="128"/>
      <c r="F42" s="134"/>
      <c r="G42" s="133"/>
      <c r="H42" s="129"/>
      <c r="I42" s="132">
        <v>0.5534722222222223</v>
      </c>
      <c r="J42" s="198"/>
      <c r="K42" s="7">
        <f t="shared" si="11"/>
        <v>0.18449074074074076</v>
      </c>
      <c r="L42" s="18"/>
      <c r="M42" s="177"/>
    </row>
    <row r="43" spans="2:13" ht="21.75" customHeight="1">
      <c r="B43" s="119" t="s">
        <v>73</v>
      </c>
      <c r="C43" s="157">
        <v>0.2847222222222222</v>
      </c>
      <c r="D43" s="23"/>
      <c r="E43" s="128"/>
      <c r="F43" s="134"/>
      <c r="G43" s="133"/>
      <c r="H43" s="129"/>
      <c r="I43" s="132">
        <v>0.5548611111111111</v>
      </c>
      <c r="J43" s="198"/>
      <c r="K43" s="7">
        <f t="shared" si="11"/>
        <v>0.18495370370370373</v>
      </c>
      <c r="L43" s="18"/>
      <c r="M43" s="177"/>
    </row>
    <row r="44" spans="2:13" ht="14.25" customHeight="1" thickBot="1">
      <c r="B44" s="135"/>
      <c r="C44" s="136"/>
      <c r="D44" s="137"/>
      <c r="E44" s="137"/>
      <c r="F44" s="138"/>
      <c r="G44" s="145"/>
      <c r="H44" s="139"/>
      <c r="I44" s="140"/>
      <c r="J44" s="137"/>
      <c r="K44" s="139"/>
      <c r="M44" s="176"/>
    </row>
    <row r="45" ht="15.75">
      <c r="M45" s="176"/>
    </row>
    <row r="46" ht="15.75">
      <c r="M46" s="176"/>
    </row>
    <row r="47" ht="15.75">
      <c r="M47" s="176"/>
    </row>
    <row r="48" ht="15.75">
      <c r="M48" s="176"/>
    </row>
    <row r="49" ht="15.75">
      <c r="M49" s="176"/>
    </row>
  </sheetData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25"/>
  <sheetViews>
    <sheetView workbookViewId="0" topLeftCell="B1">
      <selection activeCell="F15" sqref="F15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6" width="12.8515625" style="0" customWidth="1"/>
    <col min="7" max="7" width="13.0039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145</v>
      </c>
      <c r="D6" s="107" t="s">
        <v>146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0</v>
      </c>
      <c r="D8" s="179" t="s">
        <v>1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 t="s">
        <v>97</v>
      </c>
    </row>
    <row r="10" spans="3:11" ht="21" customHeight="1" thickTop="1">
      <c r="C10" s="148" t="s">
        <v>15</v>
      </c>
      <c r="D10" s="156">
        <v>0.2638888888888889</v>
      </c>
      <c r="E10" s="184">
        <f>+F10-D10</f>
        <v>0.2805555555555555</v>
      </c>
      <c r="F10" s="6">
        <v>0.5444444444444444</v>
      </c>
      <c r="G10" s="6">
        <f>+H10-F10</f>
        <v>0.13750000000000007</v>
      </c>
      <c r="H10" s="118">
        <v>0.6819444444444445</v>
      </c>
      <c r="I10" s="6">
        <f>+J10*1.6</f>
        <v>0.2727777777777778</v>
      </c>
      <c r="J10" s="7">
        <f>+(H10/4000)*1000</f>
        <v>0.17048611111111112</v>
      </c>
      <c r="K10" s="18"/>
    </row>
    <row r="11" spans="3:11" ht="21" customHeight="1">
      <c r="C11" s="147" t="s">
        <v>101</v>
      </c>
      <c r="D11" s="185">
        <v>0.2638888888888889</v>
      </c>
      <c r="E11" s="184">
        <f aca="true" t="shared" si="0" ref="E11:E19">+F11-D11</f>
        <v>0.2784722222222223</v>
      </c>
      <c r="F11" s="20">
        <v>0.5423611111111112</v>
      </c>
      <c r="G11" s="6">
        <f aca="true" t="shared" si="1" ref="G11:G19">+H11-F11</f>
        <v>0.14861111111111103</v>
      </c>
      <c r="H11" s="150">
        <v>0.6909722222222222</v>
      </c>
      <c r="I11" s="6">
        <f aca="true" t="shared" si="2" ref="I11:I19">+J11*1.6</f>
        <v>0.2763888888888889</v>
      </c>
      <c r="J11" s="7">
        <f aca="true" t="shared" si="3" ref="J11:J19">+(H11/4000)*1000</f>
        <v>0.17274305555555555</v>
      </c>
      <c r="K11" s="113"/>
    </row>
    <row r="12" spans="3:11" ht="21" customHeight="1">
      <c r="C12" s="148" t="s">
        <v>102</v>
      </c>
      <c r="D12" s="156">
        <v>0.2638888888888889</v>
      </c>
      <c r="E12" s="184">
        <f t="shared" si="0"/>
        <v>0.2888888888888889</v>
      </c>
      <c r="F12" s="6">
        <v>0.5527777777777778</v>
      </c>
      <c r="G12" s="6">
        <f t="shared" si="1"/>
        <v>0.14027777777777772</v>
      </c>
      <c r="H12" s="118">
        <v>0.6930555555555555</v>
      </c>
      <c r="I12" s="6">
        <f t="shared" si="2"/>
        <v>0.2772222222222222</v>
      </c>
      <c r="J12" s="7">
        <f t="shared" si="3"/>
        <v>0.17326388888888888</v>
      </c>
      <c r="K12" s="18"/>
    </row>
    <row r="13" spans="3:11" ht="21" customHeight="1">
      <c r="C13" s="148" t="s">
        <v>55</v>
      </c>
      <c r="D13" s="156">
        <v>0.27291666666666664</v>
      </c>
      <c r="E13" s="184">
        <f t="shared" si="0"/>
        <v>0.27986111111111117</v>
      </c>
      <c r="F13" s="6">
        <v>0.5527777777777778</v>
      </c>
      <c r="G13" s="6">
        <f t="shared" si="1"/>
        <v>0.14513888888888882</v>
      </c>
      <c r="H13" s="118">
        <v>0.6979166666666666</v>
      </c>
      <c r="I13" s="6">
        <f t="shared" si="2"/>
        <v>0.2791666666666667</v>
      </c>
      <c r="J13" s="7">
        <f t="shared" si="3"/>
        <v>0.17447916666666666</v>
      </c>
      <c r="K13" s="18"/>
    </row>
    <row r="14" spans="3:11" ht="21" customHeight="1">
      <c r="C14" s="148" t="s">
        <v>111</v>
      </c>
      <c r="D14" s="156">
        <v>0.26805555555555555</v>
      </c>
      <c r="E14" s="184">
        <f t="shared" si="0"/>
        <v>0.2923611111111111</v>
      </c>
      <c r="F14" s="6">
        <v>0.5604166666666667</v>
      </c>
      <c r="G14" s="6">
        <f t="shared" si="1"/>
        <v>0.14097222222222217</v>
      </c>
      <c r="H14" s="118">
        <v>0.7013888888888888</v>
      </c>
      <c r="I14" s="6">
        <f t="shared" si="2"/>
        <v>0.28055555555555556</v>
      </c>
      <c r="J14" s="7">
        <f t="shared" si="3"/>
        <v>0.1753472222222222</v>
      </c>
      <c r="K14" s="18"/>
    </row>
    <row r="15" spans="3:11" ht="21" customHeight="1">
      <c r="C15" s="148" t="s">
        <v>54</v>
      </c>
      <c r="D15" s="156">
        <v>0.2777777777777778</v>
      </c>
      <c r="E15" s="184">
        <f t="shared" si="0"/>
        <v>0.3145833333333333</v>
      </c>
      <c r="F15" s="6">
        <v>0.5923611111111111</v>
      </c>
      <c r="G15" s="6">
        <f t="shared" si="1"/>
        <v>0.1444444444444445</v>
      </c>
      <c r="H15" s="118">
        <v>0.7368055555555556</v>
      </c>
      <c r="I15" s="6">
        <f t="shared" si="2"/>
        <v>0.2947222222222223</v>
      </c>
      <c r="J15" s="7">
        <f t="shared" si="3"/>
        <v>0.1842013888888889</v>
      </c>
      <c r="K15" s="18"/>
    </row>
    <row r="16" spans="3:11" ht="21" customHeight="1">
      <c r="C16" s="148" t="s">
        <v>57</v>
      </c>
      <c r="D16" s="156">
        <v>0.2777777777777778</v>
      </c>
      <c r="E16" s="184">
        <f t="shared" si="0"/>
        <v>0.3145833333333333</v>
      </c>
      <c r="F16" s="6">
        <v>0.5923611111111111</v>
      </c>
      <c r="G16" s="6">
        <f t="shared" si="1"/>
        <v>0.14861111111111114</v>
      </c>
      <c r="H16" s="118">
        <v>0.7409722222222223</v>
      </c>
      <c r="I16" s="6">
        <f t="shared" si="2"/>
        <v>0.2963888888888889</v>
      </c>
      <c r="J16" s="7">
        <f t="shared" si="3"/>
        <v>0.18524305555555556</v>
      </c>
      <c r="K16" s="18"/>
    </row>
    <row r="17" spans="3:11" ht="21.75" customHeight="1">
      <c r="C17" s="147" t="s">
        <v>58</v>
      </c>
      <c r="D17" s="185">
        <v>0.2777777777777778</v>
      </c>
      <c r="E17" s="184">
        <f t="shared" si="0"/>
        <v>0.3125</v>
      </c>
      <c r="F17" s="20">
        <v>0.5902777777777778</v>
      </c>
      <c r="G17" s="6">
        <f t="shared" si="1"/>
        <v>0.15694444444444444</v>
      </c>
      <c r="H17" s="150">
        <v>0.7472222222222222</v>
      </c>
      <c r="I17" s="6">
        <f t="shared" si="2"/>
        <v>0.2988888888888889</v>
      </c>
      <c r="J17" s="7">
        <f t="shared" si="3"/>
        <v>0.18680555555555556</v>
      </c>
      <c r="K17" s="113"/>
    </row>
    <row r="18" spans="3:11" ht="23.25" customHeight="1">
      <c r="C18" s="147" t="s">
        <v>8</v>
      </c>
      <c r="D18" s="185">
        <v>0.2826388888888889</v>
      </c>
      <c r="E18" s="184">
        <f t="shared" si="0"/>
        <v>0.30972222222222223</v>
      </c>
      <c r="F18" s="20">
        <v>0.5923611111111111</v>
      </c>
      <c r="G18" s="6">
        <f t="shared" si="1"/>
        <v>0.15694444444444444</v>
      </c>
      <c r="H18" s="150">
        <v>0.7493055555555556</v>
      </c>
      <c r="I18" s="6">
        <f t="shared" si="2"/>
        <v>0.2997222222222222</v>
      </c>
      <c r="J18" s="7">
        <f t="shared" si="3"/>
        <v>0.1873263888888889</v>
      </c>
      <c r="K18" s="113"/>
    </row>
    <row r="19" spans="3:11" ht="23.25" customHeight="1">
      <c r="C19" s="148" t="s">
        <v>103</v>
      </c>
      <c r="D19" s="156">
        <v>0.29305555555555557</v>
      </c>
      <c r="E19" s="184">
        <f t="shared" si="0"/>
        <v>0.32222222222222224</v>
      </c>
      <c r="F19" s="6">
        <v>0.6152777777777778</v>
      </c>
      <c r="G19" s="6">
        <f t="shared" si="1"/>
        <v>0.15694444444444444</v>
      </c>
      <c r="H19" s="193">
        <v>0.7722222222222223</v>
      </c>
      <c r="I19" s="6">
        <f t="shared" si="2"/>
        <v>0.30888888888888894</v>
      </c>
      <c r="J19" s="7">
        <f t="shared" si="3"/>
        <v>0.19305555555555556</v>
      </c>
      <c r="K19" s="18"/>
    </row>
    <row r="20" spans="3:10" ht="18.75" customHeight="1" thickBot="1">
      <c r="C20" s="135"/>
      <c r="D20" s="144"/>
      <c r="E20" s="144"/>
      <c r="F20" s="145"/>
      <c r="G20" s="145"/>
      <c r="H20" s="146"/>
      <c r="I20" s="137"/>
      <c r="J20" s="139"/>
    </row>
    <row r="21" ht="12.75">
      <c r="D21" s="105"/>
    </row>
    <row r="22" ht="12.75">
      <c r="D22" s="105"/>
    </row>
    <row r="23" ht="12.75">
      <c r="D23" s="105"/>
    </row>
    <row r="24" ht="12.75">
      <c r="D24" s="105"/>
    </row>
    <row r="25" ht="12.75">
      <c r="D25" s="105"/>
    </row>
  </sheetData>
  <printOptions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5"/>
  <sheetViews>
    <sheetView workbookViewId="0" topLeftCell="A9">
      <selection activeCell="M16" sqref="M16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10.28125" style="0" customWidth="1"/>
    <col min="4" max="5" width="9.00390625" style="0" customWidth="1"/>
    <col min="6" max="6" width="8.421875" style="0" customWidth="1"/>
    <col min="7" max="7" width="9.28125" style="105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145</v>
      </c>
      <c r="C6" s="107" t="s">
        <v>146</v>
      </c>
      <c r="D6" s="107"/>
      <c r="E6" s="107"/>
      <c r="F6" s="107"/>
      <c r="G6" s="201"/>
      <c r="H6" s="108"/>
      <c r="I6" s="109" t="s">
        <v>1</v>
      </c>
      <c r="J6" s="107"/>
      <c r="K6" s="110"/>
    </row>
    <row r="7" spans="2:13" ht="21" customHeight="1">
      <c r="B7" s="1" t="s">
        <v>117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0</v>
      </c>
      <c r="C8" s="86" t="s">
        <v>1</v>
      </c>
      <c r="E8" s="2" t="s">
        <v>1</v>
      </c>
      <c r="F8" s="32" t="s">
        <v>1</v>
      </c>
      <c r="G8" s="32" t="s">
        <v>1</v>
      </c>
      <c r="H8" s="3" t="s">
        <v>1</v>
      </c>
      <c r="I8" s="111"/>
      <c r="J8" s="2"/>
      <c r="K8" s="112"/>
      <c r="M8" s="17" t="s">
        <v>1</v>
      </c>
    </row>
    <row r="9" spans="2:12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181" t="s">
        <v>37</v>
      </c>
      <c r="I9" s="168" t="s">
        <v>4</v>
      </c>
      <c r="J9" s="165" t="s">
        <v>86</v>
      </c>
      <c r="K9" s="172" t="s">
        <v>88</v>
      </c>
      <c r="L9" s="118">
        <v>0.022222222222222223</v>
      </c>
    </row>
    <row r="10" spans="2:13" ht="22.5" customHeight="1" thickTop="1">
      <c r="B10" s="117" t="s">
        <v>22</v>
      </c>
      <c r="C10" s="153">
        <v>0.2111111111111111</v>
      </c>
      <c r="D10" s="23">
        <f>+E10-C10</f>
        <v>0.23819444444444446</v>
      </c>
      <c r="E10" s="6">
        <v>0.44930555555555557</v>
      </c>
      <c r="F10" s="23">
        <f>+G10-E10</f>
        <v>0.25347222222222215</v>
      </c>
      <c r="G10" s="36">
        <f>+I10-$L$9</f>
        <v>0.7027777777777777</v>
      </c>
      <c r="H10" s="25">
        <f aca="true" t="shared" si="0" ref="H10:H19">+(G10-C10)/2</f>
        <v>0.2458333333333333</v>
      </c>
      <c r="I10" s="118">
        <v>0.725</v>
      </c>
      <c r="J10" s="36">
        <f>+K10*1.6</f>
        <v>0.23199999999999998</v>
      </c>
      <c r="K10" s="7">
        <f>(+I10/5000)*1000</f>
        <v>0.145</v>
      </c>
      <c r="L10" s="206">
        <f>+I10-L9</f>
        <v>0.7027777777777777</v>
      </c>
      <c r="M10" s="116"/>
    </row>
    <row r="11" spans="2:13" ht="22.5" customHeight="1">
      <c r="B11" s="130" t="s">
        <v>38</v>
      </c>
      <c r="C11" s="153">
        <v>0.21736111111111112</v>
      </c>
      <c r="D11" s="23">
        <f aca="true" t="shared" si="1" ref="D11:D19">+E11-C11</f>
        <v>0.24374999999999997</v>
      </c>
      <c r="E11" s="6">
        <v>0.4611111111111111</v>
      </c>
      <c r="F11" s="23">
        <f aca="true" t="shared" si="2" ref="F11:F19">+G11-E11</f>
        <v>0.2576388888888889</v>
      </c>
      <c r="G11" s="6">
        <f aca="true" t="shared" si="3" ref="G11:G19">+I11-$L$9</f>
        <v>0.71875</v>
      </c>
      <c r="H11" s="25">
        <f t="shared" si="0"/>
        <v>0.25069444444444444</v>
      </c>
      <c r="I11" s="118">
        <v>0.7409722222222223</v>
      </c>
      <c r="J11" s="6">
        <f aca="true" t="shared" si="4" ref="J11:J19">+K11*1.6</f>
        <v>0.2371111111111111</v>
      </c>
      <c r="K11" s="7">
        <f aca="true" t="shared" si="5" ref="K11:K19">(+I11/5000)*1000</f>
        <v>0.14819444444444443</v>
      </c>
      <c r="L11" s="206">
        <f aca="true" t="shared" si="6" ref="L11:L19">+I11-G11</f>
        <v>0.022222222222222254</v>
      </c>
      <c r="M11" s="116"/>
    </row>
    <row r="12" spans="2:13" ht="22.5" customHeight="1">
      <c r="B12" s="117" t="s">
        <v>65</v>
      </c>
      <c r="C12" s="153">
        <v>0.22569444444444445</v>
      </c>
      <c r="D12" s="23">
        <f t="shared" si="1"/>
        <v>0.25416666666666665</v>
      </c>
      <c r="E12" s="6">
        <v>0.4798611111111111</v>
      </c>
      <c r="F12" s="23">
        <f t="shared" si="2"/>
        <v>0.2555555555555555</v>
      </c>
      <c r="G12" s="6">
        <f t="shared" si="3"/>
        <v>0.7354166666666666</v>
      </c>
      <c r="H12" s="25">
        <f t="shared" si="0"/>
        <v>0.2548611111111111</v>
      </c>
      <c r="I12" s="118">
        <v>0.7576388888888889</v>
      </c>
      <c r="J12" s="6">
        <f t="shared" si="4"/>
        <v>0.24244444444444443</v>
      </c>
      <c r="K12" s="7">
        <f t="shared" si="5"/>
        <v>0.15152777777777776</v>
      </c>
      <c r="L12" s="206">
        <f t="shared" si="6"/>
        <v>0.022222222222222254</v>
      </c>
      <c r="M12" s="116"/>
    </row>
    <row r="13" spans="2:13" ht="22.5" customHeight="1">
      <c r="B13" s="119" t="s">
        <v>25</v>
      </c>
      <c r="C13" s="154">
        <v>0.22777777777777777</v>
      </c>
      <c r="D13" s="23">
        <f t="shared" si="1"/>
        <v>0.25416666666666665</v>
      </c>
      <c r="E13" s="6">
        <v>0.48194444444444445</v>
      </c>
      <c r="F13" s="23">
        <f t="shared" si="2"/>
        <v>0.26319444444444445</v>
      </c>
      <c r="G13" s="6">
        <f t="shared" si="3"/>
        <v>0.7451388888888889</v>
      </c>
      <c r="H13" s="25">
        <f t="shared" si="0"/>
        <v>0.2586805555555556</v>
      </c>
      <c r="I13" s="123">
        <v>0.7673611111111112</v>
      </c>
      <c r="J13" s="6">
        <f t="shared" si="4"/>
        <v>0.24555555555555558</v>
      </c>
      <c r="K13" s="7">
        <f t="shared" si="5"/>
        <v>0.15347222222222223</v>
      </c>
      <c r="L13" s="206">
        <f t="shared" si="6"/>
        <v>0.022222222222222254</v>
      </c>
      <c r="M13" s="116"/>
    </row>
    <row r="14" spans="2:13" ht="22.5" customHeight="1">
      <c r="B14" s="130" t="s">
        <v>28</v>
      </c>
      <c r="C14" s="155">
        <v>0.2375</v>
      </c>
      <c r="D14" s="23">
        <f t="shared" si="1"/>
        <v>0.2555555555555556</v>
      </c>
      <c r="E14" s="6">
        <v>0.4930555555555556</v>
      </c>
      <c r="F14" s="23">
        <f t="shared" si="2"/>
        <v>0.2548611111111111</v>
      </c>
      <c r="G14" s="6">
        <f t="shared" si="3"/>
        <v>0.7479166666666667</v>
      </c>
      <c r="H14" s="25">
        <f t="shared" si="0"/>
        <v>0.25520833333333337</v>
      </c>
      <c r="I14" s="118">
        <v>0.7701388888888889</v>
      </c>
      <c r="J14" s="6">
        <f t="shared" si="4"/>
        <v>0.24644444444444447</v>
      </c>
      <c r="K14" s="7">
        <f t="shared" si="5"/>
        <v>0.1540277777777778</v>
      </c>
      <c r="L14" s="206">
        <f>+I14-G14</f>
        <v>0.022222222222222254</v>
      </c>
      <c r="M14" s="18"/>
    </row>
    <row r="15" spans="2:13" ht="22.5" customHeight="1">
      <c r="B15" s="199" t="s">
        <v>23</v>
      </c>
      <c r="C15" s="200">
        <v>0.23125</v>
      </c>
      <c r="D15" s="23">
        <f t="shared" si="1"/>
        <v>0.2743055555555555</v>
      </c>
      <c r="E15" s="125">
        <v>0.5055555555555555</v>
      </c>
      <c r="F15" s="23">
        <f t="shared" si="2"/>
        <v>0.28194444444444444</v>
      </c>
      <c r="G15" s="6">
        <f t="shared" si="3"/>
        <v>0.7875</v>
      </c>
      <c r="H15" s="25">
        <f t="shared" si="0"/>
        <v>0.27812499999999996</v>
      </c>
      <c r="I15" s="123">
        <v>0.8097222222222222</v>
      </c>
      <c r="J15" s="6">
        <f t="shared" si="4"/>
        <v>0.2591111111111111</v>
      </c>
      <c r="K15" s="7">
        <f t="shared" si="5"/>
        <v>0.16194444444444445</v>
      </c>
      <c r="L15" s="206">
        <f t="shared" si="6"/>
        <v>0.022222222222222254</v>
      </c>
      <c r="M15" s="116"/>
    </row>
    <row r="16" spans="2:13" ht="22.5" customHeight="1">
      <c r="B16" s="117" t="s">
        <v>108</v>
      </c>
      <c r="C16" s="153">
        <v>0.24583333333333335</v>
      </c>
      <c r="D16" s="23">
        <f t="shared" si="1"/>
        <v>0.2791666666666667</v>
      </c>
      <c r="E16" s="6">
        <v>0.525</v>
      </c>
      <c r="F16" s="23">
        <f t="shared" si="2"/>
        <v>0.27430555555555547</v>
      </c>
      <c r="G16" s="6">
        <f t="shared" si="3"/>
        <v>0.7993055555555555</v>
      </c>
      <c r="H16" s="25">
        <f t="shared" si="0"/>
        <v>0.27673611111111107</v>
      </c>
      <c r="I16" s="123">
        <v>0.8215277777777777</v>
      </c>
      <c r="J16" s="6">
        <f t="shared" si="4"/>
        <v>0.2628888888888889</v>
      </c>
      <c r="K16" s="7">
        <f t="shared" si="5"/>
        <v>0.16430555555555557</v>
      </c>
      <c r="L16" s="206">
        <f t="shared" si="6"/>
        <v>0.022222222222222254</v>
      </c>
      <c r="M16" s="177"/>
    </row>
    <row r="17" spans="2:13" ht="23.25" customHeight="1">
      <c r="B17" s="117" t="s">
        <v>68</v>
      </c>
      <c r="C17" s="153">
        <v>0.24583333333333335</v>
      </c>
      <c r="D17" s="23">
        <f t="shared" si="1"/>
        <v>0.28194444444444444</v>
      </c>
      <c r="E17" s="6">
        <v>0.5277777777777778</v>
      </c>
      <c r="F17" s="23">
        <f t="shared" si="2"/>
        <v>0.29722222222222217</v>
      </c>
      <c r="G17" s="6">
        <f t="shared" si="3"/>
        <v>0.825</v>
      </c>
      <c r="H17" s="25">
        <f t="shared" si="0"/>
        <v>0.2895833333333333</v>
      </c>
      <c r="I17" s="118">
        <v>0.8472222222222222</v>
      </c>
      <c r="J17" s="6">
        <f t="shared" si="4"/>
        <v>0.27111111111111114</v>
      </c>
      <c r="K17" s="7">
        <f t="shared" si="5"/>
        <v>0.16944444444444445</v>
      </c>
      <c r="L17" s="206"/>
      <c r="M17" s="18"/>
    </row>
    <row r="18" spans="2:13" ht="23.25" customHeight="1">
      <c r="B18" s="117" t="s">
        <v>27</v>
      </c>
      <c r="C18" s="153">
        <v>0.25416666666666665</v>
      </c>
      <c r="D18" s="23">
        <f t="shared" si="1"/>
        <v>0.28541666666666665</v>
      </c>
      <c r="E18" s="6">
        <v>0.5395833333333333</v>
      </c>
      <c r="F18" s="23">
        <f t="shared" si="2"/>
        <v>0.2881944444444444</v>
      </c>
      <c r="G18" s="6">
        <f t="shared" si="3"/>
        <v>0.8277777777777777</v>
      </c>
      <c r="H18" s="25">
        <f t="shared" si="0"/>
        <v>0.28680555555555554</v>
      </c>
      <c r="I18" s="118">
        <v>0.85</v>
      </c>
      <c r="J18" s="6">
        <f t="shared" si="4"/>
        <v>0.27199999999999996</v>
      </c>
      <c r="K18" s="7">
        <f t="shared" si="5"/>
        <v>0.16999999999999998</v>
      </c>
      <c r="L18" s="206">
        <f t="shared" si="6"/>
        <v>0.022222222222222254</v>
      </c>
      <c r="M18" s="116"/>
    </row>
    <row r="19" spans="1:13" ht="23.25" customHeight="1">
      <c r="A19" t="s">
        <v>98</v>
      </c>
      <c r="B19" s="117" t="s">
        <v>66</v>
      </c>
      <c r="C19" s="153">
        <v>0.24583333333333335</v>
      </c>
      <c r="D19" s="23">
        <f t="shared" si="1"/>
        <v>0.2895833333333333</v>
      </c>
      <c r="E19" s="6">
        <v>0.5354166666666667</v>
      </c>
      <c r="F19" s="23">
        <f t="shared" si="2"/>
        <v>0.31180555555555556</v>
      </c>
      <c r="G19" s="20">
        <f t="shared" si="3"/>
        <v>0.8472222222222222</v>
      </c>
      <c r="H19" s="25">
        <f t="shared" si="0"/>
        <v>0.30069444444444443</v>
      </c>
      <c r="I19" s="118">
        <v>0.8694444444444445</v>
      </c>
      <c r="J19" s="20">
        <f t="shared" si="4"/>
        <v>0.27822222222222226</v>
      </c>
      <c r="K19" s="7">
        <f t="shared" si="5"/>
        <v>0.1738888888888889</v>
      </c>
      <c r="L19" s="206">
        <f t="shared" si="6"/>
        <v>0.022222222222222254</v>
      </c>
      <c r="M19" s="18"/>
    </row>
    <row r="20" spans="2:13" ht="14.25" customHeight="1" thickBot="1">
      <c r="B20" s="135"/>
      <c r="C20" s="136"/>
      <c r="D20" s="137"/>
      <c r="E20" s="137"/>
      <c r="F20" s="138"/>
      <c r="G20" s="145"/>
      <c r="H20" s="139"/>
      <c r="I20" s="140"/>
      <c r="J20" s="137"/>
      <c r="K20" s="139"/>
      <c r="M20" s="176"/>
    </row>
    <row r="21" ht="15.75">
      <c r="M21" s="176"/>
    </row>
    <row r="22" ht="15.75">
      <c r="M22" s="176"/>
    </row>
    <row r="23" ht="15.75">
      <c r="M23" s="176"/>
    </row>
    <row r="24" ht="15.75">
      <c r="M24" s="176"/>
    </row>
    <row r="25" ht="15.75">
      <c r="M25" s="176"/>
    </row>
  </sheetData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workbookViewId="0" topLeftCell="A18">
      <selection activeCell="M11" sqref="M11"/>
    </sheetView>
  </sheetViews>
  <sheetFormatPr defaultColWidth="9.140625" defaultRowHeight="12.75"/>
  <cols>
    <col min="2" max="2" width="18.57421875" style="0" customWidth="1"/>
    <col min="4" max="4" width="11.140625" style="0" customWidth="1"/>
    <col min="8" max="8" width="11.00390625" style="0" customWidth="1"/>
    <col min="9" max="9" width="10.7109375" style="0" customWidth="1"/>
    <col min="10" max="10" width="12.00390625" style="0" customWidth="1"/>
    <col min="11" max="11" width="13.00390625" style="0" customWidth="1"/>
    <col min="12" max="12" width="11.421875" style="0" customWidth="1"/>
  </cols>
  <sheetData>
    <row r="2" ht="13.5" thickBot="1"/>
    <row r="3" spans="2:12" ht="16.5" thickTop="1">
      <c r="B3" s="59" t="s">
        <v>64</v>
      </c>
      <c r="C3" s="48" t="s">
        <v>0</v>
      </c>
      <c r="D3" s="48"/>
      <c r="E3" s="48"/>
      <c r="F3" s="48"/>
      <c r="G3" s="48"/>
      <c r="H3" s="49"/>
      <c r="I3" s="60" t="s">
        <v>41</v>
      </c>
      <c r="J3" s="48"/>
      <c r="K3" s="48"/>
      <c r="L3" s="52"/>
    </row>
    <row r="4" spans="2:13" ht="15.75">
      <c r="B4" s="61" t="s">
        <v>77</v>
      </c>
      <c r="C4" s="2"/>
      <c r="D4" s="2"/>
      <c r="E4" s="2"/>
      <c r="F4" s="32" t="s">
        <v>18</v>
      </c>
      <c r="G4" s="2"/>
      <c r="H4" s="3"/>
      <c r="I4" s="41" t="s">
        <v>40</v>
      </c>
      <c r="J4" s="2" t="s">
        <v>78</v>
      </c>
      <c r="K4" s="2"/>
      <c r="L4" s="54"/>
      <c r="M4" s="17"/>
    </row>
    <row r="5" spans="2:13" ht="7.5" customHeight="1">
      <c r="B5" s="61"/>
      <c r="C5" s="2"/>
      <c r="D5" s="2"/>
      <c r="E5" s="2"/>
      <c r="F5" s="32"/>
      <c r="G5" s="2"/>
      <c r="H5" s="3"/>
      <c r="I5" s="41"/>
      <c r="J5" s="2"/>
      <c r="K5" s="2"/>
      <c r="L5" s="54"/>
      <c r="M5" s="17"/>
    </row>
    <row r="6" spans="2:13" ht="16.5" thickBot="1">
      <c r="B6" s="71" t="s">
        <v>49</v>
      </c>
      <c r="C6" s="37" t="s">
        <v>2</v>
      </c>
      <c r="D6" s="37" t="s">
        <v>3</v>
      </c>
      <c r="E6" s="38" t="s">
        <v>19</v>
      </c>
      <c r="F6" s="37" t="s">
        <v>20</v>
      </c>
      <c r="G6" s="38" t="s">
        <v>21</v>
      </c>
      <c r="H6" s="78" t="s">
        <v>37</v>
      </c>
      <c r="I6" s="40" t="s">
        <v>4</v>
      </c>
      <c r="J6" s="38" t="s">
        <v>5</v>
      </c>
      <c r="K6" s="38" t="s">
        <v>6</v>
      </c>
      <c r="L6" s="62" t="s">
        <v>76</v>
      </c>
      <c r="M6" s="17"/>
    </row>
    <row r="7" spans="1:13" ht="21.75" customHeight="1" thickTop="1">
      <c r="A7" s="87">
        <f>+C7/2</f>
        <v>0.11423611111111111</v>
      </c>
      <c r="B7" s="12" t="s">
        <v>23</v>
      </c>
      <c r="C7" s="34">
        <v>0.22847222222222222</v>
      </c>
      <c r="D7" s="35">
        <f aca="true" t="shared" si="0" ref="D7:D13">+E7-C7</f>
        <v>0.2763888888888889</v>
      </c>
      <c r="E7" s="36">
        <v>0.5048611111111111</v>
      </c>
      <c r="F7" s="35">
        <f aca="true" t="shared" si="1" ref="F7:F13">+G7-E7</f>
        <v>0.2680555555555556</v>
      </c>
      <c r="G7" s="36">
        <v>0.7729166666666667</v>
      </c>
      <c r="H7" s="25">
        <f>+AVERAGE(D7,F7)</f>
        <v>0.27222222222222225</v>
      </c>
      <c r="I7" s="44">
        <v>0.7965277777777778</v>
      </c>
      <c r="J7" s="6">
        <f aca="true" t="shared" si="2" ref="J7:J13">AVERAGE(F7,D7,C7)</f>
        <v>0.2576388888888889</v>
      </c>
      <c r="K7" s="6">
        <f aca="true" t="shared" si="3" ref="K7:K13">(+I7/5000)*1000</f>
        <v>0.15930555555555556</v>
      </c>
      <c r="L7" s="76">
        <v>24</v>
      </c>
      <c r="M7" s="18" t="s">
        <v>1</v>
      </c>
    </row>
    <row r="8" spans="1:13" ht="21.75" customHeight="1">
      <c r="A8" s="87">
        <f aca="true" t="shared" si="4" ref="A8:A13">+C8/2</f>
        <v>0.11319444444444444</v>
      </c>
      <c r="B8" s="5" t="s">
        <v>22</v>
      </c>
      <c r="C8" s="24">
        <v>0.2263888888888889</v>
      </c>
      <c r="D8" s="74">
        <f t="shared" si="0"/>
        <v>0.2618055555555555</v>
      </c>
      <c r="E8" s="6">
        <v>0.48819444444444443</v>
      </c>
      <c r="F8" s="74">
        <f t="shared" si="1"/>
        <v>0.28472222222222227</v>
      </c>
      <c r="G8" s="6">
        <v>0.7729166666666667</v>
      </c>
      <c r="H8" s="25">
        <f aca="true" t="shared" si="5" ref="H8:H13">+AVERAGE(D8,F8)</f>
        <v>0.27326388888888886</v>
      </c>
      <c r="I8" s="26">
        <v>0.7972222222222222</v>
      </c>
      <c r="J8" s="6">
        <f t="shared" si="2"/>
        <v>0.25763888888888886</v>
      </c>
      <c r="K8" s="6">
        <f t="shared" si="3"/>
        <v>0.15944444444444442</v>
      </c>
      <c r="L8" s="76">
        <v>26</v>
      </c>
      <c r="M8" s="18"/>
    </row>
    <row r="9" spans="1:13" ht="21.75" customHeight="1">
      <c r="A9" s="87">
        <f t="shared" si="4"/>
        <v>0.11527777777777777</v>
      </c>
      <c r="B9" s="5" t="s">
        <v>38</v>
      </c>
      <c r="C9" s="24">
        <v>0.23055555555555554</v>
      </c>
      <c r="D9" s="23">
        <f t="shared" si="0"/>
        <v>0.27013888888888893</v>
      </c>
      <c r="E9" s="6">
        <v>0.5006944444444444</v>
      </c>
      <c r="F9" s="23">
        <f t="shared" si="1"/>
        <v>0.28125</v>
      </c>
      <c r="G9" s="6">
        <v>0.7819444444444444</v>
      </c>
      <c r="H9" s="25">
        <f t="shared" si="5"/>
        <v>0.27569444444444446</v>
      </c>
      <c r="I9" s="27">
        <v>0.8069444444444445</v>
      </c>
      <c r="J9" s="6">
        <f t="shared" si="2"/>
        <v>0.26064814814814813</v>
      </c>
      <c r="K9" s="6">
        <f t="shared" si="3"/>
        <v>0.1613888888888889</v>
      </c>
      <c r="L9" s="76">
        <v>33</v>
      </c>
      <c r="M9" s="18"/>
    </row>
    <row r="10" spans="1:13" ht="21.75" customHeight="1">
      <c r="A10" s="87">
        <f t="shared" si="4"/>
        <v>0.1173611111111111</v>
      </c>
      <c r="B10" s="5" t="s">
        <v>25</v>
      </c>
      <c r="C10" s="24">
        <v>0.2347222222222222</v>
      </c>
      <c r="D10" s="23">
        <f t="shared" si="0"/>
        <v>0.2777777777777778</v>
      </c>
      <c r="E10" s="6">
        <v>0.5125</v>
      </c>
      <c r="F10" s="23">
        <f t="shared" si="1"/>
        <v>0.27361111111111114</v>
      </c>
      <c r="G10" s="6">
        <v>0.7861111111111111</v>
      </c>
      <c r="H10" s="25">
        <f t="shared" si="5"/>
        <v>0.27569444444444446</v>
      </c>
      <c r="I10" s="27">
        <v>0.8076388888888889</v>
      </c>
      <c r="J10" s="6">
        <f t="shared" si="2"/>
        <v>0.262037037037037</v>
      </c>
      <c r="K10" s="6">
        <f t="shared" si="3"/>
        <v>0.16152777777777777</v>
      </c>
      <c r="L10" s="76">
        <v>34</v>
      </c>
      <c r="M10" s="18"/>
    </row>
    <row r="11" spans="1:13" ht="21.75" customHeight="1">
      <c r="A11" s="87">
        <f t="shared" si="4"/>
        <v>0.12291666666666667</v>
      </c>
      <c r="B11" s="5" t="s">
        <v>65</v>
      </c>
      <c r="C11" s="24">
        <v>0.24583333333333335</v>
      </c>
      <c r="D11" s="23">
        <f t="shared" si="0"/>
        <v>0.28055555555555556</v>
      </c>
      <c r="E11" s="6">
        <v>0.5263888888888889</v>
      </c>
      <c r="F11" s="23">
        <f t="shared" si="1"/>
        <v>0.26111111111111107</v>
      </c>
      <c r="G11" s="6">
        <v>0.7875</v>
      </c>
      <c r="H11" s="25">
        <f t="shared" si="5"/>
        <v>0.2708333333333333</v>
      </c>
      <c r="I11" s="27">
        <v>0.8090277777777778</v>
      </c>
      <c r="J11" s="6">
        <f t="shared" si="2"/>
        <v>0.2625</v>
      </c>
      <c r="K11" s="6">
        <f t="shared" si="3"/>
        <v>0.16180555555555556</v>
      </c>
      <c r="L11" s="76">
        <v>35</v>
      </c>
      <c r="M11" s="18"/>
    </row>
    <row r="12" spans="1:13" ht="21.75" customHeight="1">
      <c r="A12" s="87">
        <f t="shared" si="4"/>
        <v>0.12395833333333334</v>
      </c>
      <c r="B12" s="5" t="s">
        <v>26</v>
      </c>
      <c r="C12" s="24">
        <v>0.24791666666666667</v>
      </c>
      <c r="D12" s="23">
        <f t="shared" si="0"/>
        <v>0.28680555555555554</v>
      </c>
      <c r="E12" s="6">
        <v>0.5347222222222222</v>
      </c>
      <c r="F12" s="23">
        <f t="shared" si="1"/>
        <v>0.2798611111111111</v>
      </c>
      <c r="G12" s="6">
        <v>0.8145833333333333</v>
      </c>
      <c r="H12" s="25">
        <f t="shared" si="5"/>
        <v>0.2833333333333333</v>
      </c>
      <c r="I12" s="27">
        <v>0.8368055555555555</v>
      </c>
      <c r="J12" s="6">
        <f t="shared" si="2"/>
        <v>0.27152777777777776</v>
      </c>
      <c r="K12" s="6">
        <f t="shared" si="3"/>
        <v>0.1673611111111111</v>
      </c>
      <c r="L12" s="76">
        <v>59</v>
      </c>
      <c r="M12" s="18"/>
    </row>
    <row r="13" spans="1:13" ht="21.75" customHeight="1">
      <c r="A13" s="87">
        <f t="shared" si="4"/>
        <v>0.13020833333333334</v>
      </c>
      <c r="B13" s="5" t="s">
        <v>27</v>
      </c>
      <c r="C13" s="24">
        <v>0.2604166666666667</v>
      </c>
      <c r="D13" s="23">
        <f t="shared" si="0"/>
        <v>0.30277777777777776</v>
      </c>
      <c r="E13" s="6">
        <v>0.5631944444444444</v>
      </c>
      <c r="F13" s="23">
        <f t="shared" si="1"/>
        <v>0.29861111111111116</v>
      </c>
      <c r="G13" s="6">
        <v>0.8618055555555556</v>
      </c>
      <c r="H13" s="25">
        <f t="shared" si="5"/>
        <v>0.3006944444444445</v>
      </c>
      <c r="I13" s="27">
        <v>0.8875</v>
      </c>
      <c r="J13" s="6">
        <f t="shared" si="2"/>
        <v>0.2872685185185186</v>
      </c>
      <c r="K13" s="6">
        <f t="shared" si="3"/>
        <v>0.1775</v>
      </c>
      <c r="L13" s="76">
        <v>84</v>
      </c>
      <c r="M13" s="18"/>
    </row>
    <row r="14" spans="2:13" ht="15.75">
      <c r="B14" s="5"/>
      <c r="C14" s="24"/>
      <c r="D14" s="23"/>
      <c r="E14" s="6"/>
      <c r="F14" s="23"/>
      <c r="G14" s="6"/>
      <c r="H14" s="25"/>
      <c r="I14" s="27"/>
      <c r="J14" s="6"/>
      <c r="K14" s="6"/>
      <c r="L14" s="55"/>
      <c r="M14" s="18"/>
    </row>
    <row r="15" spans="2:12" ht="16.5" thickBot="1">
      <c r="B15" s="72" t="s">
        <v>24</v>
      </c>
      <c r="C15" s="67" t="s">
        <v>12</v>
      </c>
      <c r="D15" s="67" t="s">
        <v>3</v>
      </c>
      <c r="E15" s="29" t="s">
        <v>19</v>
      </c>
      <c r="F15" s="68" t="s">
        <v>45</v>
      </c>
      <c r="G15" s="28"/>
      <c r="H15" s="30"/>
      <c r="I15" s="69" t="s">
        <v>4</v>
      </c>
      <c r="J15" s="31" t="s">
        <v>5</v>
      </c>
      <c r="K15" s="38" t="s">
        <v>6</v>
      </c>
      <c r="L15" s="63" t="s">
        <v>76</v>
      </c>
    </row>
    <row r="16" spans="1:12" ht="18.75" customHeight="1" thickTop="1">
      <c r="A16" s="87">
        <f aca="true" t="shared" si="6" ref="A16:A33">+C16/2</f>
        <v>0.12430555555555556</v>
      </c>
      <c r="B16" s="5" t="s">
        <v>28</v>
      </c>
      <c r="C16" s="24">
        <v>0.24861111111111112</v>
      </c>
      <c r="D16" s="35">
        <f aca="true" t="shared" si="7" ref="D16:D33">+E16-C16</f>
        <v>0.2645833333333333</v>
      </c>
      <c r="E16" s="6">
        <v>0.5131944444444444</v>
      </c>
      <c r="F16" s="91">
        <f>+I16-E16</f>
        <v>0.12569444444444455</v>
      </c>
      <c r="G16" s="6"/>
      <c r="H16" s="14"/>
      <c r="I16" s="27">
        <v>0.638888888888889</v>
      </c>
      <c r="J16" s="20">
        <f>+AVERAGE(C16:D16)</f>
        <v>0.2565972222222222</v>
      </c>
      <c r="K16" s="20">
        <f>+(I16/4000)*1000</f>
        <v>0.15972222222222224</v>
      </c>
      <c r="L16" s="79">
        <v>3</v>
      </c>
    </row>
    <row r="17" spans="1:12" ht="18.75" customHeight="1">
      <c r="A17" s="87">
        <f t="shared" si="6"/>
        <v>0.13472222222222222</v>
      </c>
      <c r="B17" s="5" t="s">
        <v>39</v>
      </c>
      <c r="C17" s="24">
        <v>0.26944444444444443</v>
      </c>
      <c r="D17" s="74">
        <f t="shared" si="7"/>
        <v>0.26805555555555555</v>
      </c>
      <c r="E17" s="6">
        <v>0.5375</v>
      </c>
      <c r="F17" s="23">
        <f aca="true" t="shared" si="8" ref="F17:F33">+I17-E17</f>
        <v>0.13333333333333341</v>
      </c>
      <c r="G17" s="22"/>
      <c r="H17" s="21"/>
      <c r="I17" s="27">
        <v>0.6708333333333334</v>
      </c>
      <c r="J17" s="20">
        <f aca="true" t="shared" si="9" ref="J17:J33">+AVERAGE(C17:D17)</f>
        <v>0.26875</v>
      </c>
      <c r="K17" s="20">
        <f aca="true" t="shared" si="10" ref="K17:K33">+(I17/4000)*1000</f>
        <v>0.16770833333333335</v>
      </c>
      <c r="L17" s="79">
        <v>8</v>
      </c>
    </row>
    <row r="18" spans="1:12" ht="18.75" customHeight="1">
      <c r="A18" s="87">
        <f t="shared" si="6"/>
        <v>0.13020833333333334</v>
      </c>
      <c r="B18" s="5" t="s">
        <v>29</v>
      </c>
      <c r="C18" s="24">
        <v>0.2604166666666667</v>
      </c>
      <c r="D18" s="23">
        <f t="shared" si="7"/>
        <v>0.28472222222222227</v>
      </c>
      <c r="E18" s="6">
        <v>0.545138888888889</v>
      </c>
      <c r="F18" s="23">
        <f t="shared" si="8"/>
        <v>0.1416666666666666</v>
      </c>
      <c r="G18" s="6"/>
      <c r="H18" s="14"/>
      <c r="I18" s="27">
        <v>0.6868055555555556</v>
      </c>
      <c r="J18" s="20">
        <f t="shared" si="9"/>
        <v>0.2725694444444445</v>
      </c>
      <c r="K18" s="20">
        <f t="shared" si="10"/>
        <v>0.1717013888888889</v>
      </c>
      <c r="L18" s="79">
        <v>14</v>
      </c>
    </row>
    <row r="19" spans="1:12" ht="18.75" customHeight="1">
      <c r="A19" s="87">
        <f t="shared" si="6"/>
        <v>0.1361111111111111</v>
      </c>
      <c r="B19" s="5" t="s">
        <v>31</v>
      </c>
      <c r="C19" s="24">
        <v>0.2722222222222222</v>
      </c>
      <c r="D19" s="23">
        <f t="shared" si="7"/>
        <v>0.27986111111111117</v>
      </c>
      <c r="E19" s="6">
        <v>0.5520833333333334</v>
      </c>
      <c r="F19" s="23">
        <f t="shared" si="8"/>
        <v>0.1395833333333334</v>
      </c>
      <c r="G19" s="6"/>
      <c r="H19" s="14"/>
      <c r="I19" s="27">
        <v>0.6916666666666668</v>
      </c>
      <c r="J19" s="20">
        <f t="shared" si="9"/>
        <v>0.2760416666666667</v>
      </c>
      <c r="K19" s="20">
        <f t="shared" si="10"/>
        <v>0.1729166666666667</v>
      </c>
      <c r="L19" s="79"/>
    </row>
    <row r="20" spans="1:12" ht="18.75" customHeight="1">
      <c r="A20" s="87">
        <f t="shared" si="6"/>
        <v>0.1361111111111111</v>
      </c>
      <c r="B20" s="5" t="s">
        <v>66</v>
      </c>
      <c r="C20" s="24">
        <v>0.2722222222222222</v>
      </c>
      <c r="D20" s="23">
        <f t="shared" si="7"/>
        <v>0.28750000000000003</v>
      </c>
      <c r="E20" s="6">
        <v>0.5597222222222222</v>
      </c>
      <c r="F20" s="23">
        <f t="shared" si="8"/>
        <v>0.1416666666666666</v>
      </c>
      <c r="G20" s="6"/>
      <c r="H20" s="14"/>
      <c r="I20" s="27">
        <v>0.7013888888888888</v>
      </c>
      <c r="J20" s="20">
        <f t="shared" si="9"/>
        <v>0.2798611111111111</v>
      </c>
      <c r="K20" s="20">
        <f t="shared" si="10"/>
        <v>0.1753472222222222</v>
      </c>
      <c r="L20" s="79"/>
    </row>
    <row r="21" spans="1:12" ht="18.75" customHeight="1">
      <c r="A21" s="87">
        <f t="shared" si="6"/>
        <v>0.13784722222222223</v>
      </c>
      <c r="B21" s="5" t="s">
        <v>68</v>
      </c>
      <c r="C21" s="24">
        <v>0.27569444444444446</v>
      </c>
      <c r="D21" s="23">
        <f t="shared" si="7"/>
        <v>0.2965277777777777</v>
      </c>
      <c r="E21" s="6">
        <v>0.5722222222222222</v>
      </c>
      <c r="F21" s="23">
        <f t="shared" si="8"/>
        <v>0.15694444444444444</v>
      </c>
      <c r="G21" s="6"/>
      <c r="H21" s="14"/>
      <c r="I21" s="27">
        <v>0.7291666666666666</v>
      </c>
      <c r="J21" s="20">
        <f t="shared" si="9"/>
        <v>0.2861111111111111</v>
      </c>
      <c r="K21" s="20">
        <f t="shared" si="10"/>
        <v>0.18229166666666666</v>
      </c>
      <c r="L21" s="79"/>
    </row>
    <row r="22" spans="1:12" ht="18.75" customHeight="1">
      <c r="A22" s="87">
        <f t="shared" si="6"/>
        <v>0.14166666666666666</v>
      </c>
      <c r="B22" s="5" t="s">
        <v>30</v>
      </c>
      <c r="C22" s="24">
        <v>0.2833333333333333</v>
      </c>
      <c r="D22" s="23">
        <f t="shared" si="7"/>
        <v>0.30138888888888893</v>
      </c>
      <c r="E22" s="6">
        <v>0.5847222222222223</v>
      </c>
      <c r="F22" s="23">
        <f t="shared" si="8"/>
        <v>0.14513888888888882</v>
      </c>
      <c r="G22" s="6"/>
      <c r="H22" s="14"/>
      <c r="I22" s="27">
        <v>0.7298611111111111</v>
      </c>
      <c r="J22" s="20">
        <f t="shared" si="9"/>
        <v>0.2923611111111111</v>
      </c>
      <c r="K22" s="20">
        <f t="shared" si="10"/>
        <v>0.18246527777777777</v>
      </c>
      <c r="L22" s="79"/>
    </row>
    <row r="23" spans="1:12" ht="18.75" customHeight="1">
      <c r="A23" s="87">
        <f t="shared" si="6"/>
        <v>0.14027777777777778</v>
      </c>
      <c r="B23" s="5" t="s">
        <v>32</v>
      </c>
      <c r="C23" s="24">
        <v>0.28055555555555556</v>
      </c>
      <c r="D23" s="23">
        <f t="shared" si="7"/>
        <v>0.3041666666666667</v>
      </c>
      <c r="E23" s="6">
        <v>0.5847222222222223</v>
      </c>
      <c r="F23" s="23">
        <f t="shared" si="8"/>
        <v>0.14791666666666659</v>
      </c>
      <c r="G23" s="22"/>
      <c r="H23" s="21"/>
      <c r="I23" s="27">
        <v>0.7326388888888888</v>
      </c>
      <c r="J23" s="20">
        <f t="shared" si="9"/>
        <v>0.2923611111111111</v>
      </c>
      <c r="K23" s="20">
        <f t="shared" si="10"/>
        <v>0.1831597222222222</v>
      </c>
      <c r="L23" s="79"/>
    </row>
    <row r="24" spans="1:12" ht="18.75" customHeight="1">
      <c r="A24" s="87">
        <f t="shared" si="6"/>
        <v>0.1486111111111111</v>
      </c>
      <c r="B24" s="5" t="s">
        <v>70</v>
      </c>
      <c r="C24" s="24">
        <v>0.2972222222222222</v>
      </c>
      <c r="D24" s="23">
        <f t="shared" si="7"/>
        <v>0.3069444444444444</v>
      </c>
      <c r="E24" s="6">
        <v>0.6041666666666666</v>
      </c>
      <c r="F24" s="23">
        <f t="shared" si="8"/>
        <v>0.14027777777777783</v>
      </c>
      <c r="G24" s="22"/>
      <c r="H24" s="21"/>
      <c r="I24" s="27">
        <v>0.7444444444444445</v>
      </c>
      <c r="J24" s="20">
        <f t="shared" si="9"/>
        <v>0.3020833333333333</v>
      </c>
      <c r="K24" s="20">
        <f t="shared" si="10"/>
        <v>0.18611111111111112</v>
      </c>
      <c r="L24" s="79"/>
    </row>
    <row r="25" spans="1:12" ht="18.75" customHeight="1">
      <c r="A25" s="87">
        <f t="shared" si="6"/>
        <v>0.1486111111111111</v>
      </c>
      <c r="B25" s="5" t="s">
        <v>35</v>
      </c>
      <c r="C25" s="24">
        <v>0.2972222222222222</v>
      </c>
      <c r="D25" s="23">
        <f t="shared" si="7"/>
        <v>0.31041666666666673</v>
      </c>
      <c r="E25" s="6">
        <v>0.607638888888889</v>
      </c>
      <c r="F25" s="23">
        <f t="shared" si="8"/>
        <v>0.15208333333333335</v>
      </c>
      <c r="G25" s="22"/>
      <c r="H25" s="21"/>
      <c r="I25" s="27">
        <v>0.7597222222222223</v>
      </c>
      <c r="J25" s="20">
        <f t="shared" si="9"/>
        <v>0.3038194444444445</v>
      </c>
      <c r="K25" s="20">
        <f t="shared" si="10"/>
        <v>0.18993055555555557</v>
      </c>
      <c r="L25" s="79"/>
    </row>
    <row r="26" spans="1:12" ht="18.75" customHeight="1">
      <c r="A26" s="87">
        <f t="shared" si="6"/>
        <v>0.14722222222222223</v>
      </c>
      <c r="B26" s="5" t="s">
        <v>74</v>
      </c>
      <c r="C26" s="24">
        <v>0.29444444444444445</v>
      </c>
      <c r="D26" s="23">
        <f t="shared" si="7"/>
        <v>0.33194444444444443</v>
      </c>
      <c r="E26" s="6">
        <v>0.6263888888888889</v>
      </c>
      <c r="F26" s="23">
        <f t="shared" si="8"/>
        <v>0.16527777777777775</v>
      </c>
      <c r="G26" s="22"/>
      <c r="H26" s="21"/>
      <c r="I26" s="70">
        <v>0.7916666666666666</v>
      </c>
      <c r="J26" s="20">
        <f t="shared" si="9"/>
        <v>0.31319444444444444</v>
      </c>
      <c r="K26" s="20">
        <f t="shared" si="10"/>
        <v>0.19791666666666666</v>
      </c>
      <c r="L26" s="79"/>
    </row>
    <row r="27" spans="1:12" ht="18.75" customHeight="1">
      <c r="A27" s="87">
        <f t="shared" si="6"/>
        <v>0.15659722222222222</v>
      </c>
      <c r="B27" s="5" t="s">
        <v>71</v>
      </c>
      <c r="C27" s="24">
        <v>0.31319444444444444</v>
      </c>
      <c r="D27" s="23">
        <f t="shared" si="7"/>
        <v>0.31805555555555554</v>
      </c>
      <c r="E27" s="6">
        <v>0.63125</v>
      </c>
      <c r="F27" s="23">
        <f t="shared" si="8"/>
        <v>0.16041666666666665</v>
      </c>
      <c r="G27" s="22"/>
      <c r="H27" s="21"/>
      <c r="I27" s="70">
        <v>0.7916666666666666</v>
      </c>
      <c r="J27" s="20">
        <f t="shared" si="9"/>
        <v>0.315625</v>
      </c>
      <c r="K27" s="20">
        <f t="shared" si="10"/>
        <v>0.19791666666666666</v>
      </c>
      <c r="L27" s="79"/>
    </row>
    <row r="28" spans="1:12" ht="18.75" customHeight="1">
      <c r="A28" s="87">
        <f t="shared" si="6"/>
        <v>0.1486111111111111</v>
      </c>
      <c r="B28" s="5" t="s">
        <v>67</v>
      </c>
      <c r="C28" s="24">
        <v>0.2972222222222222</v>
      </c>
      <c r="D28" s="23">
        <f t="shared" si="7"/>
        <v>0.3513888888888889</v>
      </c>
      <c r="E28" s="6">
        <v>0.6486111111111111</v>
      </c>
      <c r="F28" s="23">
        <f t="shared" si="8"/>
        <v>0.11597222222222225</v>
      </c>
      <c r="G28" s="6"/>
      <c r="H28" s="14"/>
      <c r="I28" s="70">
        <v>0.7645833333333334</v>
      </c>
      <c r="J28" s="20">
        <f t="shared" si="9"/>
        <v>0.32430555555555557</v>
      </c>
      <c r="K28" s="20">
        <f t="shared" si="10"/>
        <v>0.19114583333333335</v>
      </c>
      <c r="L28" s="79"/>
    </row>
    <row r="29" spans="1:12" ht="18.75" customHeight="1">
      <c r="A29" s="87">
        <f t="shared" si="6"/>
        <v>0.15659722222222222</v>
      </c>
      <c r="B29" s="5" t="s">
        <v>34</v>
      </c>
      <c r="C29" s="24">
        <v>0.31319444444444444</v>
      </c>
      <c r="D29" s="23">
        <f t="shared" si="7"/>
        <v>0.3354166666666667</v>
      </c>
      <c r="E29" s="6">
        <v>0.6486111111111111</v>
      </c>
      <c r="F29" s="23">
        <f t="shared" si="8"/>
        <v>0.16041666666666665</v>
      </c>
      <c r="G29" s="6"/>
      <c r="H29" s="14"/>
      <c r="I29" s="70">
        <v>0.8090277777777778</v>
      </c>
      <c r="J29" s="20">
        <f t="shared" si="9"/>
        <v>0.32430555555555557</v>
      </c>
      <c r="K29" s="20">
        <f t="shared" si="10"/>
        <v>0.20225694444444445</v>
      </c>
      <c r="L29" s="79"/>
    </row>
    <row r="30" spans="1:12" ht="18.75" customHeight="1">
      <c r="A30" s="87">
        <f t="shared" si="6"/>
        <v>0.15659722222222222</v>
      </c>
      <c r="B30" s="5" t="s">
        <v>69</v>
      </c>
      <c r="C30" s="24">
        <v>0.31319444444444444</v>
      </c>
      <c r="D30" s="23">
        <f t="shared" si="7"/>
        <v>0.3368055555555556</v>
      </c>
      <c r="E30" s="6">
        <v>0.65</v>
      </c>
      <c r="F30" s="23">
        <f t="shared" si="8"/>
        <v>0.16736111111111107</v>
      </c>
      <c r="G30" s="13"/>
      <c r="H30" s="14"/>
      <c r="I30" s="77">
        <v>0.8173611111111111</v>
      </c>
      <c r="J30" s="20">
        <f t="shared" si="9"/>
        <v>0.325</v>
      </c>
      <c r="K30" s="20">
        <f t="shared" si="10"/>
        <v>0.20434027777777777</v>
      </c>
      <c r="L30" s="79"/>
    </row>
    <row r="31" spans="1:12" ht="18.75" customHeight="1">
      <c r="A31" s="87">
        <f t="shared" si="6"/>
        <v>0.15833333333333333</v>
      </c>
      <c r="B31" s="5" t="s">
        <v>72</v>
      </c>
      <c r="C31" s="24">
        <v>0.31666666666666665</v>
      </c>
      <c r="D31" s="23">
        <f t="shared" si="7"/>
        <v>0.33611111111111114</v>
      </c>
      <c r="E31" s="6">
        <v>0.6527777777777778</v>
      </c>
      <c r="F31" s="23">
        <f t="shared" si="8"/>
        <v>0.1597222222222222</v>
      </c>
      <c r="G31" s="22"/>
      <c r="H31" s="21"/>
      <c r="I31" s="70">
        <v>0.8125</v>
      </c>
      <c r="J31" s="20">
        <f t="shared" si="9"/>
        <v>0.3263888888888889</v>
      </c>
      <c r="K31" s="20">
        <f t="shared" si="10"/>
        <v>0.203125</v>
      </c>
      <c r="L31" s="79"/>
    </row>
    <row r="32" spans="1:12" ht="18.75" customHeight="1">
      <c r="A32" s="87">
        <f t="shared" si="6"/>
        <v>0.1607638888888889</v>
      </c>
      <c r="B32" s="5" t="s">
        <v>73</v>
      </c>
      <c r="C32" s="24">
        <v>0.3215277777777778</v>
      </c>
      <c r="D32" s="23">
        <f t="shared" si="7"/>
        <v>0.33749999999999997</v>
      </c>
      <c r="E32" s="6">
        <v>0.6590277777777778</v>
      </c>
      <c r="F32" s="23">
        <f t="shared" si="8"/>
        <v>0.16527777777777786</v>
      </c>
      <c r="G32" s="22"/>
      <c r="H32" s="21"/>
      <c r="I32" s="70">
        <v>0.8243055555555556</v>
      </c>
      <c r="J32" s="20">
        <f t="shared" si="9"/>
        <v>0.3295138888888889</v>
      </c>
      <c r="K32" s="20">
        <f t="shared" si="10"/>
        <v>0.2060763888888889</v>
      </c>
      <c r="L32" s="79"/>
    </row>
    <row r="33" spans="1:12" ht="18.75" customHeight="1">
      <c r="A33" s="87">
        <f t="shared" si="6"/>
        <v>0.1826388888888889</v>
      </c>
      <c r="B33" s="5" t="s">
        <v>36</v>
      </c>
      <c r="C33" s="24">
        <v>0.3652777777777778</v>
      </c>
      <c r="D33" s="23">
        <f t="shared" si="7"/>
        <v>0.4173611111111112</v>
      </c>
      <c r="E33" s="6">
        <v>0.782638888888889</v>
      </c>
      <c r="F33" s="23">
        <f t="shared" si="8"/>
        <v>0.21041666666666647</v>
      </c>
      <c r="G33" s="22"/>
      <c r="H33" s="21"/>
      <c r="I33" s="70">
        <v>0.9930555555555555</v>
      </c>
      <c r="J33" s="20">
        <f t="shared" si="9"/>
        <v>0.3913194444444445</v>
      </c>
      <c r="K33" s="20">
        <f t="shared" si="10"/>
        <v>0.24826388888888884</v>
      </c>
      <c r="L33" s="79"/>
    </row>
    <row r="34" spans="2:12" ht="13.5" thickBot="1">
      <c r="B34" s="16"/>
      <c r="C34" s="64"/>
      <c r="D34" s="65"/>
      <c r="E34" s="65"/>
      <c r="F34" s="65"/>
      <c r="G34" s="65"/>
      <c r="H34" s="11"/>
      <c r="I34" s="66"/>
      <c r="J34" s="65"/>
      <c r="K34" s="65"/>
      <c r="L34" s="58"/>
    </row>
    <row r="35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1"/>
  <sheetViews>
    <sheetView workbookViewId="0" topLeftCell="A6">
      <selection activeCell="H7" sqref="H7:I8"/>
    </sheetView>
  </sheetViews>
  <sheetFormatPr defaultColWidth="9.140625" defaultRowHeight="12.75"/>
  <cols>
    <col min="2" max="2" width="21.710937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9.00390625" style="80" customWidth="1"/>
  </cols>
  <sheetData>
    <row r="2" ht="13.5" thickBot="1"/>
    <row r="3" spans="2:10" ht="16.5" thickTop="1">
      <c r="B3" s="88">
        <v>39688</v>
      </c>
      <c r="C3" s="48" t="s">
        <v>46</v>
      </c>
      <c r="D3" s="48"/>
      <c r="E3" s="48"/>
      <c r="F3" s="49"/>
      <c r="G3" s="50" t="s">
        <v>42</v>
      </c>
      <c r="H3" s="51"/>
      <c r="I3" s="51"/>
      <c r="J3" s="81"/>
    </row>
    <row r="4" spans="2:10" ht="15.75">
      <c r="B4" s="53" t="s">
        <v>16</v>
      </c>
      <c r="C4" s="2" t="s">
        <v>94</v>
      </c>
      <c r="D4" s="2"/>
      <c r="E4" s="2"/>
      <c r="F4" s="3"/>
      <c r="G4" s="1" t="s">
        <v>40</v>
      </c>
      <c r="H4" s="4" t="s">
        <v>93</v>
      </c>
      <c r="I4" s="4"/>
      <c r="J4" s="82"/>
    </row>
    <row r="5" spans="2:10" ht="6.75" customHeight="1">
      <c r="B5" s="53"/>
      <c r="C5" s="2"/>
      <c r="D5" s="2"/>
      <c r="E5" s="2"/>
      <c r="F5" s="3"/>
      <c r="G5" s="1"/>
      <c r="H5" s="4"/>
      <c r="I5" s="4"/>
      <c r="J5" s="82"/>
    </row>
    <row r="6" spans="2:10" ht="13.5" thickBot="1">
      <c r="B6" s="71" t="s">
        <v>51</v>
      </c>
      <c r="C6" s="37" t="s">
        <v>2</v>
      </c>
      <c r="D6" s="37" t="s">
        <v>3</v>
      </c>
      <c r="E6" s="43" t="s">
        <v>44</v>
      </c>
      <c r="F6" s="39" t="s">
        <v>43</v>
      </c>
      <c r="G6" s="40" t="s">
        <v>4</v>
      </c>
      <c r="H6" s="43" t="s">
        <v>86</v>
      </c>
      <c r="I6" s="43" t="s">
        <v>88</v>
      </c>
      <c r="J6" s="83" t="s">
        <v>76</v>
      </c>
    </row>
    <row r="7" spans="2:11" ht="27" customHeight="1" thickTop="1">
      <c r="B7" s="5" t="s">
        <v>7</v>
      </c>
      <c r="C7" s="24">
        <v>0.25625</v>
      </c>
      <c r="D7" s="35">
        <f aca="true" t="shared" si="0" ref="D7:D17">+E7-C7</f>
        <v>0.2881944444444444</v>
      </c>
      <c r="E7" s="23">
        <v>0.5444444444444444</v>
      </c>
      <c r="F7" s="75">
        <f aca="true" t="shared" si="1" ref="F7:F17">+G7-E7</f>
        <v>0.15416666666666667</v>
      </c>
      <c r="G7" s="27">
        <v>0.6986111111111111</v>
      </c>
      <c r="H7" s="20">
        <f aca="true" t="shared" si="2" ref="H7:H17">+AVERAGE(C7:D7)</f>
        <v>0.2722222222222222</v>
      </c>
      <c r="I7" s="20">
        <f aca="true" t="shared" si="3" ref="I7:I17">+(G7/4041)*1000</f>
        <v>0.17288075008936182</v>
      </c>
      <c r="J7" s="79">
        <v>2</v>
      </c>
      <c r="K7" s="27">
        <f>+I7*4</f>
        <v>0.6915230003574473</v>
      </c>
    </row>
    <row r="8" spans="2:10" ht="27" customHeight="1">
      <c r="B8" s="5" t="s">
        <v>82</v>
      </c>
      <c r="C8" s="24">
        <v>0.2652777777777778</v>
      </c>
      <c r="D8" s="23">
        <f t="shared" si="0"/>
        <v>0.2902777777777778</v>
      </c>
      <c r="E8" s="23">
        <v>0.5555555555555556</v>
      </c>
      <c r="F8" s="25">
        <f t="shared" si="1"/>
        <v>0.16527777777777775</v>
      </c>
      <c r="G8" s="27">
        <v>0.7208333333333333</v>
      </c>
      <c r="H8" s="20">
        <f t="shared" si="2"/>
        <v>0.2777777777777778</v>
      </c>
      <c r="I8" s="20">
        <f t="shared" si="3"/>
        <v>0.17837993895900353</v>
      </c>
      <c r="J8" s="79">
        <v>6</v>
      </c>
    </row>
    <row r="9" spans="2:10" ht="27" customHeight="1">
      <c r="B9" s="5" t="s">
        <v>8</v>
      </c>
      <c r="C9" s="24">
        <v>0.2652777777777778</v>
      </c>
      <c r="D9" s="23">
        <f t="shared" si="0"/>
        <v>0.29375</v>
      </c>
      <c r="E9" s="23">
        <v>0.5590277777777778</v>
      </c>
      <c r="F9" s="25">
        <f t="shared" si="1"/>
        <v>0.1645833333333333</v>
      </c>
      <c r="G9" s="27">
        <v>0.7236111111111111</v>
      </c>
      <c r="H9" s="20">
        <f t="shared" si="2"/>
        <v>0.2795138888888889</v>
      </c>
      <c r="I9" s="20">
        <f t="shared" si="3"/>
        <v>0.17906733756770876</v>
      </c>
      <c r="J9" s="79">
        <v>8</v>
      </c>
    </row>
    <row r="10" spans="2:10" ht="27" customHeight="1">
      <c r="B10" s="5" t="s">
        <v>55</v>
      </c>
      <c r="C10" s="24">
        <v>0.2673611111111111</v>
      </c>
      <c r="D10" s="23">
        <f t="shared" si="0"/>
        <v>0.3145833333333334</v>
      </c>
      <c r="E10" s="23">
        <v>0.5819444444444445</v>
      </c>
      <c r="F10" s="25">
        <f t="shared" si="1"/>
        <v>0.15833333333333321</v>
      </c>
      <c r="G10" s="27">
        <v>0.7402777777777777</v>
      </c>
      <c r="H10" s="20">
        <f t="shared" si="2"/>
        <v>0.29097222222222224</v>
      </c>
      <c r="I10" s="20">
        <f t="shared" si="3"/>
        <v>0.18319172921994004</v>
      </c>
      <c r="J10" s="79">
        <v>11</v>
      </c>
    </row>
    <row r="11" spans="2:10" ht="27" customHeight="1">
      <c r="B11" s="5" t="s">
        <v>10</v>
      </c>
      <c r="C11" s="24">
        <v>0.28958333333333336</v>
      </c>
      <c r="D11" s="23">
        <f t="shared" si="0"/>
        <v>0.31249999999999994</v>
      </c>
      <c r="E11" s="23">
        <v>0.6020833333333333</v>
      </c>
      <c r="F11" s="25">
        <f t="shared" si="1"/>
        <v>0.15972222222222232</v>
      </c>
      <c r="G11" s="27">
        <v>0.7618055555555556</v>
      </c>
      <c r="H11" s="20">
        <f t="shared" si="2"/>
        <v>0.30104166666666665</v>
      </c>
      <c r="I11" s="20">
        <f t="shared" si="3"/>
        <v>0.1885190684374055</v>
      </c>
      <c r="J11" s="79">
        <v>16</v>
      </c>
    </row>
    <row r="12" spans="2:10" ht="27" customHeight="1">
      <c r="B12" s="15" t="s">
        <v>56</v>
      </c>
      <c r="C12" s="24">
        <v>0.30277777777777776</v>
      </c>
      <c r="D12" s="23">
        <f t="shared" si="0"/>
        <v>0.3229166666666667</v>
      </c>
      <c r="E12" s="23">
        <v>0.6256944444444444</v>
      </c>
      <c r="F12" s="25">
        <f t="shared" si="1"/>
        <v>0.16319444444444442</v>
      </c>
      <c r="G12" s="27">
        <v>0.7888888888888889</v>
      </c>
      <c r="H12" s="20">
        <f t="shared" si="2"/>
        <v>0.3128472222222222</v>
      </c>
      <c r="I12" s="20">
        <f t="shared" si="3"/>
        <v>0.19522120487228134</v>
      </c>
      <c r="J12" s="79">
        <v>27</v>
      </c>
    </row>
    <row r="13" spans="2:10" ht="27" customHeight="1">
      <c r="B13" s="5" t="s">
        <v>9</v>
      </c>
      <c r="C13" s="24">
        <v>0.2923611111111111</v>
      </c>
      <c r="D13" s="23">
        <f t="shared" si="0"/>
        <v>0.3326388888888889</v>
      </c>
      <c r="E13" s="23">
        <v>0.625</v>
      </c>
      <c r="F13" s="25">
        <f t="shared" si="1"/>
        <v>0.17222222222222217</v>
      </c>
      <c r="G13" s="27">
        <v>0.7972222222222222</v>
      </c>
      <c r="H13" s="20">
        <f t="shared" si="2"/>
        <v>0.3125</v>
      </c>
      <c r="I13" s="20">
        <f t="shared" si="3"/>
        <v>0.19728340069839698</v>
      </c>
      <c r="J13" s="79">
        <v>31</v>
      </c>
    </row>
    <row r="14" spans="2:10" ht="27" customHeight="1">
      <c r="B14" s="5" t="s">
        <v>13</v>
      </c>
      <c r="C14" s="24">
        <v>0.30277777777777776</v>
      </c>
      <c r="D14" s="23">
        <f t="shared" si="0"/>
        <v>0.3458333333333334</v>
      </c>
      <c r="E14" s="23">
        <v>0.6486111111111111</v>
      </c>
      <c r="F14" s="25">
        <f t="shared" si="1"/>
        <v>0.1743055555555555</v>
      </c>
      <c r="G14" s="27">
        <v>0.8229166666666666</v>
      </c>
      <c r="H14" s="20">
        <f t="shared" si="2"/>
        <v>0.32430555555555557</v>
      </c>
      <c r="I14" s="20">
        <f t="shared" si="3"/>
        <v>0.2036418378289202</v>
      </c>
      <c r="J14" s="79">
        <v>37</v>
      </c>
    </row>
    <row r="15" spans="2:10" ht="27" customHeight="1">
      <c r="B15" s="15" t="s">
        <v>58</v>
      </c>
      <c r="C15" s="24">
        <v>0.29930555555555555</v>
      </c>
      <c r="D15" s="23">
        <f t="shared" si="0"/>
        <v>0.3548611111111111</v>
      </c>
      <c r="E15" s="23">
        <v>0.6541666666666667</v>
      </c>
      <c r="F15" s="25">
        <f t="shared" si="1"/>
        <v>0.18611111111111112</v>
      </c>
      <c r="G15" s="27">
        <v>0.8402777777777778</v>
      </c>
      <c r="H15" s="20">
        <f t="shared" si="2"/>
        <v>0.32708333333333334</v>
      </c>
      <c r="I15" s="20">
        <f t="shared" si="3"/>
        <v>0.20793807913332785</v>
      </c>
      <c r="J15" s="79">
        <v>46</v>
      </c>
    </row>
    <row r="16" spans="2:10" ht="27" customHeight="1">
      <c r="B16" s="15" t="s">
        <v>14</v>
      </c>
      <c r="C16" s="24">
        <v>0.30277777777777776</v>
      </c>
      <c r="D16" s="23">
        <f t="shared" si="0"/>
        <v>0.3840277777777778</v>
      </c>
      <c r="E16" s="23">
        <v>0.6868055555555556</v>
      </c>
      <c r="F16" s="25">
        <f t="shared" si="1"/>
        <v>0.19861111111111107</v>
      </c>
      <c r="G16" s="27">
        <v>0.8854166666666666</v>
      </c>
      <c r="H16" s="20">
        <f t="shared" si="2"/>
        <v>0.3434027777777778</v>
      </c>
      <c r="I16" s="20">
        <f t="shared" si="3"/>
        <v>0.2191083065247876</v>
      </c>
      <c r="J16" s="79">
        <v>63</v>
      </c>
    </row>
    <row r="17" spans="2:10" ht="27" customHeight="1">
      <c r="B17" s="15" t="s">
        <v>81</v>
      </c>
      <c r="C17" s="24">
        <v>0.4909722222222222</v>
      </c>
      <c r="D17" s="23">
        <f t="shared" si="0"/>
        <v>0.49166666666666664</v>
      </c>
      <c r="E17" s="23">
        <v>0.9826388888888888</v>
      </c>
      <c r="F17" s="25">
        <f t="shared" si="1"/>
        <v>0.21944444444444455</v>
      </c>
      <c r="G17" s="26" t="s">
        <v>92</v>
      </c>
      <c r="H17" s="20">
        <f t="shared" si="2"/>
        <v>0.4913194444444444</v>
      </c>
      <c r="I17" s="20">
        <f t="shared" si="3"/>
        <v>0.2974717479171822</v>
      </c>
      <c r="J17" s="79">
        <v>81</v>
      </c>
    </row>
    <row r="18" spans="2:10" ht="15.75">
      <c r="B18" s="5"/>
      <c r="C18" s="19"/>
      <c r="D18" s="13"/>
      <c r="E18" s="13"/>
      <c r="F18" s="14"/>
      <c r="G18" s="8"/>
      <c r="H18" s="6"/>
      <c r="I18" s="6"/>
      <c r="J18" s="79"/>
    </row>
    <row r="19" spans="2:10" ht="16.5" thickBot="1">
      <c r="B19" s="72" t="s">
        <v>80</v>
      </c>
      <c r="C19" s="45" t="s">
        <v>12</v>
      </c>
      <c r="D19" s="31"/>
      <c r="E19" s="31"/>
      <c r="F19" s="31"/>
      <c r="G19" s="89" t="s">
        <v>4</v>
      </c>
      <c r="H19" s="31"/>
      <c r="I19" s="31"/>
      <c r="J19" s="92" t="s">
        <v>76</v>
      </c>
    </row>
    <row r="20" spans="2:10" ht="29.25" customHeight="1" thickTop="1">
      <c r="B20" s="5" t="s">
        <v>15</v>
      </c>
      <c r="C20" s="19">
        <v>0.2791666666666667</v>
      </c>
      <c r="D20" s="13"/>
      <c r="E20" s="13"/>
      <c r="F20" s="14"/>
      <c r="G20" s="8">
        <v>0.5361111111111111</v>
      </c>
      <c r="H20" s="6"/>
      <c r="I20" s="20">
        <f aca="true" t="shared" si="4" ref="I20:I26">+(G20/3000)*1000</f>
        <v>0.1787037037037037</v>
      </c>
      <c r="J20" s="79">
        <v>1</v>
      </c>
    </row>
    <row r="21" spans="2:10" ht="29.25" customHeight="1">
      <c r="B21" s="5" t="s">
        <v>59</v>
      </c>
      <c r="C21" s="19">
        <v>0.3013888888888889</v>
      </c>
      <c r="D21" s="13"/>
      <c r="E21" s="13"/>
      <c r="F21" s="14"/>
      <c r="G21" s="8">
        <v>0.6048611111111112</v>
      </c>
      <c r="H21" s="13"/>
      <c r="I21" s="20">
        <f t="shared" si="4"/>
        <v>0.2016203703703704</v>
      </c>
      <c r="J21" s="79">
        <v>10</v>
      </c>
    </row>
    <row r="22" spans="2:10" ht="29.25" customHeight="1">
      <c r="B22" s="5" t="s">
        <v>62</v>
      </c>
      <c r="C22" s="19">
        <v>0.3451388888888889</v>
      </c>
      <c r="D22" s="13"/>
      <c r="E22" s="13"/>
      <c r="F22" s="14"/>
      <c r="G22" s="8">
        <v>0.6791666666666667</v>
      </c>
      <c r="H22" s="13"/>
      <c r="I22" s="20">
        <f t="shared" si="4"/>
        <v>0.2263888888888889</v>
      </c>
      <c r="J22" s="79">
        <v>24</v>
      </c>
    </row>
    <row r="23" spans="2:10" ht="29.25" customHeight="1">
      <c r="B23" s="5" t="s">
        <v>84</v>
      </c>
      <c r="C23" s="19">
        <v>0.35625</v>
      </c>
      <c r="D23" s="13"/>
      <c r="E23" s="13"/>
      <c r="F23" s="14"/>
      <c r="G23" s="8">
        <v>0.71875</v>
      </c>
      <c r="H23" s="13"/>
      <c r="I23" s="20">
        <f t="shared" si="4"/>
        <v>0.23958333333333331</v>
      </c>
      <c r="J23" s="79">
        <v>33</v>
      </c>
    </row>
    <row r="24" spans="2:10" ht="29.25" customHeight="1">
      <c r="B24" s="5" t="s">
        <v>52</v>
      </c>
      <c r="C24" s="19">
        <v>0.3590277777777778</v>
      </c>
      <c r="D24" s="13"/>
      <c r="E24" s="13"/>
      <c r="F24" s="14"/>
      <c r="G24" s="8">
        <v>0.7194444444444444</v>
      </c>
      <c r="H24" s="13"/>
      <c r="I24" s="20">
        <f t="shared" si="4"/>
        <v>0.23981481481481481</v>
      </c>
      <c r="J24" s="79">
        <v>34</v>
      </c>
    </row>
    <row r="25" spans="2:10" ht="29.25" customHeight="1">
      <c r="B25" s="5" t="s">
        <v>83</v>
      </c>
      <c r="C25" s="19">
        <v>0.34652777777777777</v>
      </c>
      <c r="D25" s="13"/>
      <c r="E25" s="13"/>
      <c r="F25" s="14"/>
      <c r="G25" s="8">
        <v>0.7208333333333333</v>
      </c>
      <c r="H25" s="13"/>
      <c r="I25" s="20">
        <f t="shared" si="4"/>
        <v>0.24027777777777778</v>
      </c>
      <c r="J25" s="79">
        <v>35</v>
      </c>
    </row>
    <row r="26" spans="2:10" ht="29.25" customHeight="1">
      <c r="B26" s="5" t="s">
        <v>85</v>
      </c>
      <c r="C26" s="19"/>
      <c r="D26" s="13"/>
      <c r="E26" s="13"/>
      <c r="F26" s="14"/>
      <c r="G26" s="8">
        <v>1.0840277777777778</v>
      </c>
      <c r="H26" s="13"/>
      <c r="I26" s="20">
        <f t="shared" si="4"/>
        <v>0.3613425925925926</v>
      </c>
      <c r="J26" s="79">
        <v>72</v>
      </c>
    </row>
    <row r="27" spans="2:10" ht="15.75">
      <c r="B27" s="5"/>
      <c r="C27" s="19"/>
      <c r="D27" s="13"/>
      <c r="E27" s="13"/>
      <c r="F27" s="14"/>
      <c r="G27" s="8"/>
      <c r="H27" s="13"/>
      <c r="I27" s="13"/>
      <c r="J27" s="79"/>
    </row>
    <row r="28" spans="2:10" ht="13.5" thickBot="1">
      <c r="B28" s="16"/>
      <c r="C28" s="56"/>
      <c r="D28" s="9"/>
      <c r="E28" s="9"/>
      <c r="F28" s="10"/>
      <c r="G28" s="57"/>
      <c r="H28" s="9"/>
      <c r="I28" s="9"/>
      <c r="J28" s="85"/>
    </row>
    <row r="29" ht="13.5" thickTop="1"/>
    <row r="31" ht="15.75">
      <c r="B31" s="73" t="s">
        <v>1</v>
      </c>
    </row>
  </sheetData>
  <printOptions/>
  <pageMargins left="0.5" right="0.5" top="0.5" bottom="0.5" header="0.5" footer="0.5"/>
  <pageSetup fitToHeight="1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4"/>
  <sheetViews>
    <sheetView workbookViewId="0" topLeftCell="A9">
      <selection activeCell="J7" sqref="J7"/>
    </sheetView>
  </sheetViews>
  <sheetFormatPr defaultColWidth="9.140625" defaultRowHeight="12.75"/>
  <cols>
    <col min="2" max="2" width="18.57421875" style="0" customWidth="1"/>
    <col min="4" max="4" width="11.140625" style="0" customWidth="1"/>
    <col min="6" max="6" width="10.28125" style="0" customWidth="1"/>
    <col min="8" max="8" width="11.00390625" style="0" customWidth="1"/>
    <col min="9" max="9" width="10.7109375" style="0" customWidth="1"/>
    <col min="10" max="11" width="10.57421875" style="0" customWidth="1"/>
    <col min="12" max="12" width="9.57421875" style="93" customWidth="1"/>
  </cols>
  <sheetData>
    <row r="2" ht="13.5" thickBot="1"/>
    <row r="3" spans="2:12" ht="16.5" thickTop="1">
      <c r="B3" s="59" t="s">
        <v>87</v>
      </c>
      <c r="C3" s="48" t="s">
        <v>47</v>
      </c>
      <c r="D3" s="48"/>
      <c r="E3" s="48"/>
      <c r="F3" s="48"/>
      <c r="G3" s="48"/>
      <c r="H3" s="49"/>
      <c r="I3" s="60" t="s">
        <v>41</v>
      </c>
      <c r="J3" s="48"/>
      <c r="K3" s="48"/>
      <c r="L3" s="94"/>
    </row>
    <row r="4" spans="2:13" ht="15.75">
      <c r="B4" s="61" t="s">
        <v>17</v>
      </c>
      <c r="C4" s="2" t="s">
        <v>1</v>
      </c>
      <c r="D4" s="2" t="s">
        <v>1</v>
      </c>
      <c r="E4" s="2" t="s">
        <v>91</v>
      </c>
      <c r="F4" s="32" t="s">
        <v>1</v>
      </c>
      <c r="G4" s="2"/>
      <c r="H4" s="3"/>
      <c r="I4" s="41" t="s">
        <v>40</v>
      </c>
      <c r="J4" s="2"/>
      <c r="K4" s="2"/>
      <c r="L4" s="95"/>
      <c r="M4" s="17"/>
    </row>
    <row r="5" spans="2:13" ht="6.75" customHeight="1">
      <c r="B5" s="61"/>
      <c r="C5" s="2"/>
      <c r="D5" s="2"/>
      <c r="E5" s="2"/>
      <c r="F5" s="32"/>
      <c r="G5" s="2"/>
      <c r="H5" s="3"/>
      <c r="I5" s="41"/>
      <c r="J5" s="2"/>
      <c r="K5" s="2"/>
      <c r="L5" s="95"/>
      <c r="M5" s="17"/>
    </row>
    <row r="6" spans="2:13" ht="16.5" thickBot="1">
      <c r="B6" s="71" t="s">
        <v>48</v>
      </c>
      <c r="C6" s="37" t="s">
        <v>2</v>
      </c>
      <c r="D6" s="37" t="s">
        <v>3</v>
      </c>
      <c r="E6" s="38" t="s">
        <v>19</v>
      </c>
      <c r="F6" s="37" t="s">
        <v>20</v>
      </c>
      <c r="G6" s="38" t="s">
        <v>21</v>
      </c>
      <c r="H6" s="39" t="s">
        <v>37</v>
      </c>
      <c r="I6" s="40" t="s">
        <v>4</v>
      </c>
      <c r="J6" s="38" t="s">
        <v>86</v>
      </c>
      <c r="K6" s="38" t="s">
        <v>88</v>
      </c>
      <c r="L6" s="96" t="s">
        <v>76</v>
      </c>
      <c r="M6" s="17"/>
    </row>
    <row r="7" spans="2:13" ht="30" customHeight="1" thickTop="1">
      <c r="B7" s="42" t="s">
        <v>22</v>
      </c>
      <c r="C7" s="34">
        <v>0.21875</v>
      </c>
      <c r="D7" s="35">
        <f aca="true" t="shared" si="0" ref="D7:D12">+E7-C7</f>
        <v>0.2625</v>
      </c>
      <c r="E7" s="36">
        <v>0.48125</v>
      </c>
      <c r="F7" s="35">
        <f aca="true" t="shared" si="1" ref="F7:F12">+G7-E7</f>
        <v>0.2229166666666666</v>
      </c>
      <c r="G7" s="36">
        <v>0.7041666666666666</v>
      </c>
      <c r="H7" s="25">
        <f aca="true" t="shared" si="2" ref="H7:H12">+AVERAGE(D7,F7)</f>
        <v>0.2427083333333333</v>
      </c>
      <c r="I7" s="33">
        <v>0.7576388888888889</v>
      </c>
      <c r="J7" s="6">
        <f aca="true" t="shared" si="3" ref="J7:J12">AVERAGE(F7,D7,C7)</f>
        <v>0.2347222222222222</v>
      </c>
      <c r="K7" s="6">
        <f>(+I7/5050)*1000</f>
        <v>0.15002750275027502</v>
      </c>
      <c r="L7" s="97">
        <v>2</v>
      </c>
      <c r="M7" s="18"/>
    </row>
    <row r="8" spans="2:13" ht="30" customHeight="1">
      <c r="B8" s="5" t="s">
        <v>38</v>
      </c>
      <c r="C8" s="24">
        <v>0.2263888888888889</v>
      </c>
      <c r="D8" s="23">
        <f t="shared" si="0"/>
        <v>0.2743055555555556</v>
      </c>
      <c r="E8" s="6">
        <v>0.5006944444444444</v>
      </c>
      <c r="F8" s="23">
        <f t="shared" si="1"/>
        <v>0.22222222222222232</v>
      </c>
      <c r="G8" s="6">
        <v>0.7229166666666668</v>
      </c>
      <c r="H8" s="25">
        <f t="shared" si="2"/>
        <v>0.24826388888888895</v>
      </c>
      <c r="I8" s="27">
        <v>0.775</v>
      </c>
      <c r="J8" s="6">
        <f t="shared" si="3"/>
        <v>0.24097222222222225</v>
      </c>
      <c r="K8" s="6">
        <f>(+I8/5000)*1000</f>
        <v>0.155</v>
      </c>
      <c r="L8" s="98">
        <v>6</v>
      </c>
      <c r="M8" s="18"/>
    </row>
    <row r="9" spans="2:13" ht="30" customHeight="1">
      <c r="B9" s="5" t="s">
        <v>23</v>
      </c>
      <c r="C9" s="24">
        <v>0.22152777777777777</v>
      </c>
      <c r="D9" s="23">
        <f t="shared" si="0"/>
        <v>0.2791666666666667</v>
      </c>
      <c r="E9" s="6">
        <v>0.5006944444444444</v>
      </c>
      <c r="F9" s="23">
        <f t="shared" si="1"/>
        <v>0.22777777777777786</v>
      </c>
      <c r="G9" s="6">
        <v>0.7284722222222223</v>
      </c>
      <c r="H9" s="25">
        <f t="shared" si="2"/>
        <v>0.25347222222222227</v>
      </c>
      <c r="I9" s="27">
        <v>0.7777777777777778</v>
      </c>
      <c r="J9" s="6">
        <f t="shared" si="3"/>
        <v>0.2428240740740741</v>
      </c>
      <c r="K9" s="6">
        <f>(+I9/5000)*1000</f>
        <v>0.15555555555555556</v>
      </c>
      <c r="L9" s="98">
        <v>7</v>
      </c>
      <c r="M9" s="18"/>
    </row>
    <row r="10" spans="2:13" ht="30" customHeight="1">
      <c r="B10" s="5" t="s">
        <v>25</v>
      </c>
      <c r="C10" s="24">
        <v>0.2298611111111111</v>
      </c>
      <c r="D10" s="23">
        <f t="shared" si="0"/>
        <v>0.2763888888888889</v>
      </c>
      <c r="E10" s="6">
        <v>0.50625</v>
      </c>
      <c r="F10" s="23">
        <f t="shared" si="1"/>
        <v>0.23055555555555562</v>
      </c>
      <c r="G10" s="6">
        <v>0.7368055555555556</v>
      </c>
      <c r="H10" s="25">
        <f t="shared" si="2"/>
        <v>0.25347222222222227</v>
      </c>
      <c r="I10" s="27">
        <v>0.7861111111111111</v>
      </c>
      <c r="J10" s="6">
        <f t="shared" si="3"/>
        <v>0.24560185185185188</v>
      </c>
      <c r="K10" s="6">
        <f>(+I10/5000)*1000</f>
        <v>0.15722222222222224</v>
      </c>
      <c r="L10" s="98">
        <v>10</v>
      </c>
      <c r="M10" s="18"/>
    </row>
    <row r="11" spans="2:13" ht="30" customHeight="1">
      <c r="B11" s="5" t="s">
        <v>65</v>
      </c>
      <c r="C11" s="24">
        <v>0.2340277777777778</v>
      </c>
      <c r="D11" s="23">
        <f t="shared" si="0"/>
        <v>0.28541666666666665</v>
      </c>
      <c r="E11" s="6">
        <v>0.5194444444444445</v>
      </c>
      <c r="F11" s="23">
        <f t="shared" si="1"/>
        <v>0.2284722222222222</v>
      </c>
      <c r="G11" s="6">
        <v>0.7479166666666667</v>
      </c>
      <c r="H11" s="25">
        <f t="shared" si="2"/>
        <v>0.2569444444444444</v>
      </c>
      <c r="I11" s="27">
        <v>0.7923611111111111</v>
      </c>
      <c r="J11" s="6">
        <f t="shared" si="3"/>
        <v>0.24930555555555556</v>
      </c>
      <c r="K11" s="6">
        <f>(+I11/5000)*1000</f>
        <v>0.1584722222222222</v>
      </c>
      <c r="L11" s="98">
        <v>12</v>
      </c>
      <c r="M11" s="18"/>
    </row>
    <row r="12" spans="2:13" ht="30" customHeight="1">
      <c r="B12" s="5" t="s">
        <v>26</v>
      </c>
      <c r="C12" s="24">
        <v>0.24375</v>
      </c>
      <c r="D12" s="23">
        <f t="shared" si="0"/>
        <v>0.2944444444444444</v>
      </c>
      <c r="E12" s="6">
        <v>0.5381944444444444</v>
      </c>
      <c r="F12" s="23">
        <f t="shared" si="1"/>
        <v>0.2402777777777778</v>
      </c>
      <c r="G12" s="6">
        <v>0.7784722222222222</v>
      </c>
      <c r="H12" s="25">
        <f t="shared" si="2"/>
        <v>0.2673611111111111</v>
      </c>
      <c r="I12" s="27">
        <v>0.8270833333333334</v>
      </c>
      <c r="J12" s="6">
        <f t="shared" si="3"/>
        <v>0.25949074074074074</v>
      </c>
      <c r="K12" s="6">
        <f>(+I12/5000)*1000</f>
        <v>0.16541666666666668</v>
      </c>
      <c r="L12" s="98">
        <v>24</v>
      </c>
      <c r="M12" s="18"/>
    </row>
    <row r="13" spans="2:13" ht="15.75">
      <c r="B13" s="5"/>
      <c r="C13" s="24"/>
      <c r="D13" s="23"/>
      <c r="E13" s="6"/>
      <c r="F13" s="23"/>
      <c r="G13" s="6"/>
      <c r="H13" s="25" t="s">
        <v>1</v>
      </c>
      <c r="I13" s="27"/>
      <c r="J13" s="6"/>
      <c r="K13" s="6"/>
      <c r="L13" s="98"/>
      <c r="M13" s="18"/>
    </row>
    <row r="14" spans="2:12" ht="16.5" thickBot="1">
      <c r="B14" s="72" t="s">
        <v>24</v>
      </c>
      <c r="C14" s="67" t="s">
        <v>12</v>
      </c>
      <c r="D14" s="67" t="s">
        <v>3</v>
      </c>
      <c r="E14" s="29" t="s">
        <v>19</v>
      </c>
      <c r="F14" s="68" t="s">
        <v>45</v>
      </c>
      <c r="G14" s="28"/>
      <c r="H14" s="30"/>
      <c r="I14" s="69" t="s">
        <v>4</v>
      </c>
      <c r="J14" s="38" t="s">
        <v>86</v>
      </c>
      <c r="K14" s="38" t="s">
        <v>88</v>
      </c>
      <c r="L14" s="96" t="s">
        <v>76</v>
      </c>
    </row>
    <row r="15" spans="2:12" ht="30.75" customHeight="1" thickTop="1">
      <c r="B15" s="5" t="s">
        <v>39</v>
      </c>
      <c r="C15" s="24">
        <v>0.2520833333333333</v>
      </c>
      <c r="D15" s="35">
        <f aca="true" t="shared" si="4" ref="D15:D25">+E15-C15</f>
        <v>0.2645833333333334</v>
      </c>
      <c r="E15" s="6">
        <v>0.5166666666666667</v>
      </c>
      <c r="F15" s="35">
        <f aca="true" t="shared" si="5" ref="F15:F25">+I15-E15</f>
        <v>0.14583333333333326</v>
      </c>
      <c r="G15" s="6"/>
      <c r="H15" s="14"/>
      <c r="I15" s="27">
        <v>0.6625</v>
      </c>
      <c r="J15" s="6">
        <f>AVERAGE(D15,C15)</f>
        <v>0.25833333333333336</v>
      </c>
      <c r="K15" s="6">
        <f>(+I15/4041)*1000</f>
        <v>0.16394456817619402</v>
      </c>
      <c r="L15" s="98">
        <v>3</v>
      </c>
    </row>
    <row r="16" spans="2:12" ht="30.75" customHeight="1">
      <c r="B16" s="5" t="s">
        <v>31</v>
      </c>
      <c r="C16" s="24">
        <v>0.2555555555555556</v>
      </c>
      <c r="D16" s="23">
        <f t="shared" si="4"/>
        <v>0.2805555555555555</v>
      </c>
      <c r="E16" s="6">
        <v>0.5361111111111111</v>
      </c>
      <c r="F16" s="100">
        <f t="shared" si="5"/>
        <v>0.14375000000000004</v>
      </c>
      <c r="G16" s="6"/>
      <c r="H16" s="14"/>
      <c r="I16" s="27">
        <v>0.6798611111111111</v>
      </c>
      <c r="J16" s="6">
        <f>AVERAGE(D16,C16)</f>
        <v>0.26805555555555555</v>
      </c>
      <c r="K16" s="6">
        <f>(+I16/4041)*1000</f>
        <v>0.1682408094806016</v>
      </c>
      <c r="L16" s="98">
        <v>7</v>
      </c>
    </row>
    <row r="17" spans="2:12" ht="30.75" customHeight="1">
      <c r="B17" s="5" t="s">
        <v>66</v>
      </c>
      <c r="C17" s="24">
        <v>0.2548611111111111</v>
      </c>
      <c r="D17" s="23">
        <f t="shared" si="4"/>
        <v>0.27569444444444446</v>
      </c>
      <c r="E17" s="6">
        <v>0.5305555555555556</v>
      </c>
      <c r="F17" s="100">
        <f t="shared" si="5"/>
        <v>0.1499999999999999</v>
      </c>
      <c r="G17" s="6"/>
      <c r="H17" s="14"/>
      <c r="I17" s="27">
        <v>0.6805555555555555</v>
      </c>
      <c r="J17" s="6">
        <f aca="true" t="shared" si="6" ref="J17:J25">AVERAGE(D17,C17)</f>
        <v>0.2652777777777778</v>
      </c>
      <c r="K17" s="6">
        <f aca="true" t="shared" si="7" ref="K17:K25">(+I17/4041)*1000</f>
        <v>0.1684126591327779</v>
      </c>
      <c r="L17" s="98">
        <v>8</v>
      </c>
    </row>
    <row r="18" spans="2:12" ht="30.75" customHeight="1">
      <c r="B18" s="5" t="s">
        <v>70</v>
      </c>
      <c r="C18" s="24">
        <v>0.26458333333333334</v>
      </c>
      <c r="D18" s="23">
        <f t="shared" si="4"/>
        <v>0.2770833333333333</v>
      </c>
      <c r="E18" s="6">
        <v>0.5416666666666666</v>
      </c>
      <c r="F18" s="100">
        <f t="shared" si="5"/>
        <v>0.14027777777777783</v>
      </c>
      <c r="G18" s="22"/>
      <c r="H18" s="21"/>
      <c r="I18" s="27">
        <v>0.6819444444444445</v>
      </c>
      <c r="J18" s="6">
        <f t="shared" si="6"/>
        <v>0.2708333333333333</v>
      </c>
      <c r="K18" s="6">
        <f t="shared" si="7"/>
        <v>0.16875635843713052</v>
      </c>
      <c r="L18" s="98">
        <v>9</v>
      </c>
    </row>
    <row r="19" spans="2:12" ht="30.75" customHeight="1">
      <c r="B19" s="5" t="s">
        <v>29</v>
      </c>
      <c r="C19" s="24">
        <v>0.2548611111111111</v>
      </c>
      <c r="D19" s="23">
        <f t="shared" si="4"/>
        <v>0.28541666666666665</v>
      </c>
      <c r="E19" s="6">
        <v>0.5402777777777777</v>
      </c>
      <c r="F19" s="100">
        <f t="shared" si="5"/>
        <v>0.14583333333333326</v>
      </c>
      <c r="G19" s="6"/>
      <c r="H19" s="14"/>
      <c r="I19" s="27">
        <v>0.686111111111111</v>
      </c>
      <c r="J19" s="6">
        <f t="shared" si="6"/>
        <v>0.2701388888888889</v>
      </c>
      <c r="K19" s="6">
        <f t="shared" si="7"/>
        <v>0.16978745635018833</v>
      </c>
      <c r="L19" s="98">
        <v>10</v>
      </c>
    </row>
    <row r="20" spans="2:12" ht="30.75" customHeight="1">
      <c r="B20" s="5" t="s">
        <v>27</v>
      </c>
      <c r="C20" s="24">
        <v>0.2520833333333333</v>
      </c>
      <c r="D20" s="23">
        <f t="shared" si="4"/>
        <v>0.29236111111111107</v>
      </c>
      <c r="E20" s="6">
        <v>0.5444444444444444</v>
      </c>
      <c r="F20" s="100">
        <f t="shared" si="5"/>
        <v>0.15208333333333335</v>
      </c>
      <c r="G20" s="6"/>
      <c r="H20" s="14"/>
      <c r="I20" s="27">
        <v>0.6965277777777777</v>
      </c>
      <c r="J20" s="6">
        <f t="shared" si="6"/>
        <v>0.2722222222222222</v>
      </c>
      <c r="K20" s="6">
        <f t="shared" si="7"/>
        <v>0.17236520113283288</v>
      </c>
      <c r="L20" s="98">
        <v>13</v>
      </c>
    </row>
    <row r="21" spans="2:12" ht="30.75" customHeight="1">
      <c r="B21" s="5" t="s">
        <v>30</v>
      </c>
      <c r="C21" s="24">
        <v>0.2791666666666667</v>
      </c>
      <c r="D21" s="23">
        <f t="shared" si="4"/>
        <v>0.30833333333333335</v>
      </c>
      <c r="E21" s="6">
        <v>0.5875</v>
      </c>
      <c r="F21" s="100">
        <f t="shared" si="5"/>
        <v>0.15833333333333321</v>
      </c>
      <c r="G21" s="6"/>
      <c r="H21" s="14"/>
      <c r="I21" s="27">
        <v>0.7458333333333332</v>
      </c>
      <c r="J21" s="6">
        <f t="shared" si="6"/>
        <v>0.29375</v>
      </c>
      <c r="K21" s="6">
        <f t="shared" si="7"/>
        <v>0.18456652643735047</v>
      </c>
      <c r="L21" s="98">
        <v>21</v>
      </c>
    </row>
    <row r="22" spans="2:12" ht="30.75" customHeight="1">
      <c r="B22" s="5" t="s">
        <v>33</v>
      </c>
      <c r="C22" s="24">
        <v>0.25972222222222224</v>
      </c>
      <c r="D22" s="23">
        <f t="shared" si="4"/>
        <v>0.33055555555555555</v>
      </c>
      <c r="E22" s="6">
        <v>0.5902777777777778</v>
      </c>
      <c r="F22" s="100">
        <f t="shared" si="5"/>
        <v>0.17708333333333337</v>
      </c>
      <c r="G22" s="22"/>
      <c r="H22" s="21"/>
      <c r="I22" s="27">
        <v>0.7673611111111112</v>
      </c>
      <c r="J22" s="6">
        <f t="shared" si="6"/>
        <v>0.2951388888888889</v>
      </c>
      <c r="K22" s="6">
        <f t="shared" si="7"/>
        <v>0.18989386565481592</v>
      </c>
      <c r="L22" s="98">
        <v>25</v>
      </c>
    </row>
    <row r="23" spans="2:12" ht="30.75" customHeight="1">
      <c r="B23" s="5" t="s">
        <v>35</v>
      </c>
      <c r="C23" s="24">
        <v>0.2791666666666667</v>
      </c>
      <c r="D23" s="23">
        <f t="shared" si="4"/>
        <v>0.32291666666666663</v>
      </c>
      <c r="E23" s="6">
        <v>0.6020833333333333</v>
      </c>
      <c r="F23" s="100">
        <f t="shared" si="5"/>
        <v>0.16666666666666674</v>
      </c>
      <c r="G23" s="13"/>
      <c r="H23" s="14"/>
      <c r="I23" s="26">
        <v>0.76875</v>
      </c>
      <c r="J23" s="6">
        <f t="shared" si="6"/>
        <v>0.30104166666666665</v>
      </c>
      <c r="K23" s="6">
        <f t="shared" si="7"/>
        <v>0.19023756495916852</v>
      </c>
      <c r="L23" s="98">
        <v>27</v>
      </c>
    </row>
    <row r="24" spans="2:12" ht="30.75" customHeight="1">
      <c r="B24" s="5" t="s">
        <v>72</v>
      </c>
      <c r="C24" s="24">
        <v>0.2902777777777778</v>
      </c>
      <c r="D24" s="23">
        <f t="shared" si="4"/>
        <v>0.3416666666666666</v>
      </c>
      <c r="E24" s="6">
        <v>0.6319444444444444</v>
      </c>
      <c r="F24" s="100">
        <f t="shared" si="5"/>
        <v>0.17013888888888895</v>
      </c>
      <c r="G24" s="22"/>
      <c r="H24" s="21"/>
      <c r="I24" s="70">
        <v>0.8020833333333334</v>
      </c>
      <c r="J24" s="6">
        <f t="shared" si="6"/>
        <v>0.3159722222222222</v>
      </c>
      <c r="K24" s="6">
        <f t="shared" si="7"/>
        <v>0.19848634826363112</v>
      </c>
      <c r="L24" s="98">
        <v>34</v>
      </c>
    </row>
    <row r="25" spans="2:12" ht="30.75" customHeight="1">
      <c r="B25" s="5" t="s">
        <v>36</v>
      </c>
      <c r="C25" s="24">
        <v>0.3506944444444444</v>
      </c>
      <c r="D25" s="23">
        <f t="shared" si="4"/>
        <v>0.42361111111111105</v>
      </c>
      <c r="E25" s="6">
        <v>0.7743055555555555</v>
      </c>
      <c r="F25" s="100">
        <f t="shared" si="5"/>
        <v>0.220138888888889</v>
      </c>
      <c r="G25" s="22"/>
      <c r="H25" s="21"/>
      <c r="I25" s="70">
        <v>0.9944444444444445</v>
      </c>
      <c r="J25" s="6">
        <f t="shared" si="6"/>
        <v>0.38715277777777773</v>
      </c>
      <c r="K25" s="6">
        <f t="shared" si="7"/>
        <v>0.2460887019164673</v>
      </c>
      <c r="L25" s="98">
        <v>39</v>
      </c>
    </row>
    <row r="26" spans="2:12" ht="15.75">
      <c r="B26" s="5"/>
      <c r="C26" s="24"/>
      <c r="D26" s="6"/>
      <c r="E26" s="6"/>
      <c r="F26" s="6"/>
      <c r="G26" s="6"/>
      <c r="H26" s="14"/>
      <c r="I26" s="70"/>
      <c r="J26" s="6"/>
      <c r="K26" s="6"/>
      <c r="L26" s="98"/>
    </row>
    <row r="27" spans="2:12" ht="16.5" thickBot="1">
      <c r="B27" s="72" t="s">
        <v>50</v>
      </c>
      <c r="C27" s="67" t="s">
        <v>12</v>
      </c>
      <c r="D27" s="67" t="s">
        <v>1</v>
      </c>
      <c r="E27" s="29" t="s">
        <v>1</v>
      </c>
      <c r="F27" s="68" t="s">
        <v>1</v>
      </c>
      <c r="G27" s="28"/>
      <c r="H27" s="30"/>
      <c r="I27" s="69" t="s">
        <v>4</v>
      </c>
      <c r="J27" s="31" t="s">
        <v>1</v>
      </c>
      <c r="K27" s="38" t="s">
        <v>88</v>
      </c>
      <c r="L27" s="96" t="s">
        <v>76</v>
      </c>
    </row>
    <row r="28" spans="2:12" ht="28.5" customHeight="1" thickTop="1">
      <c r="B28" s="5" t="s">
        <v>28</v>
      </c>
      <c r="C28" s="24">
        <v>0.24861111111111112</v>
      </c>
      <c r="D28" s="6"/>
      <c r="E28" s="6"/>
      <c r="F28" s="22"/>
      <c r="G28" s="22"/>
      <c r="H28" s="21"/>
      <c r="I28" s="70">
        <v>0.48055555555555557</v>
      </c>
      <c r="J28" s="6"/>
      <c r="K28" s="6">
        <f aca="true" t="shared" si="8" ref="K28:K34">(+I28/3000)*1000</f>
        <v>0.16018518518518518</v>
      </c>
      <c r="L28" s="98">
        <v>1</v>
      </c>
    </row>
    <row r="29" spans="2:12" ht="28.5" customHeight="1">
      <c r="B29" s="5" t="s">
        <v>89</v>
      </c>
      <c r="C29" s="24">
        <v>0.25625</v>
      </c>
      <c r="D29" s="6"/>
      <c r="E29" s="6"/>
      <c r="F29" s="22"/>
      <c r="G29" s="22"/>
      <c r="H29" s="21"/>
      <c r="I29" s="70">
        <v>0.49375</v>
      </c>
      <c r="J29" s="6"/>
      <c r="K29" s="6">
        <f t="shared" si="8"/>
        <v>0.16458333333333333</v>
      </c>
      <c r="L29" s="98">
        <v>2</v>
      </c>
    </row>
    <row r="30" spans="2:12" ht="28.5" customHeight="1">
      <c r="B30" s="5" t="s">
        <v>67</v>
      </c>
      <c r="C30" s="24">
        <v>0.2701388888888889</v>
      </c>
      <c r="D30" s="6"/>
      <c r="E30" s="6"/>
      <c r="F30" s="22"/>
      <c r="G30" s="22"/>
      <c r="H30" s="21"/>
      <c r="I30" s="70">
        <v>0.5284722222222222</v>
      </c>
      <c r="J30" s="6"/>
      <c r="K30" s="6">
        <f t="shared" si="8"/>
        <v>0.1761574074074074</v>
      </c>
      <c r="L30" s="98">
        <v>8</v>
      </c>
    </row>
    <row r="31" spans="2:12" ht="28.5" customHeight="1">
      <c r="B31" s="5" t="s">
        <v>71</v>
      </c>
      <c r="C31" s="24">
        <v>0.29097222222222224</v>
      </c>
      <c r="D31" s="6"/>
      <c r="E31" s="6"/>
      <c r="F31" s="22"/>
      <c r="G31" s="22"/>
      <c r="H31" s="21"/>
      <c r="I31" s="70">
        <v>0.5583333333333333</v>
      </c>
      <c r="J31" s="6"/>
      <c r="K31" s="6">
        <f t="shared" si="8"/>
        <v>0.18611111111111112</v>
      </c>
      <c r="L31" s="98">
        <v>11</v>
      </c>
    </row>
    <row r="32" spans="2:12" ht="28.5" customHeight="1">
      <c r="B32" s="5" t="s">
        <v>73</v>
      </c>
      <c r="C32" s="24">
        <v>0.30416666666666664</v>
      </c>
      <c r="D32" s="22"/>
      <c r="E32" s="22"/>
      <c r="F32" s="22"/>
      <c r="G32" s="22"/>
      <c r="H32" s="21"/>
      <c r="I32" s="70">
        <v>0.5791666666666667</v>
      </c>
      <c r="J32" s="22"/>
      <c r="K32" s="6">
        <f t="shared" si="8"/>
        <v>0.1930555555555556</v>
      </c>
      <c r="L32" s="98">
        <v>17</v>
      </c>
    </row>
    <row r="33" spans="2:12" ht="28.5" customHeight="1">
      <c r="B33" s="5" t="s">
        <v>90</v>
      </c>
      <c r="C33" s="24">
        <v>0.30416666666666664</v>
      </c>
      <c r="D33" s="6"/>
      <c r="E33" s="6"/>
      <c r="F33" s="22"/>
      <c r="G33" s="22"/>
      <c r="H33" s="21"/>
      <c r="I33" s="70">
        <v>0.579861111111111</v>
      </c>
      <c r="J33" s="6"/>
      <c r="K33" s="6">
        <f t="shared" si="8"/>
        <v>0.193287037037037</v>
      </c>
      <c r="L33" s="98">
        <v>18</v>
      </c>
    </row>
    <row r="34" spans="2:12" ht="28.5" customHeight="1" thickBot="1">
      <c r="B34" s="90" t="s">
        <v>34</v>
      </c>
      <c r="C34" s="99">
        <v>0.30069444444444443</v>
      </c>
      <c r="D34" s="102"/>
      <c r="E34" s="102"/>
      <c r="F34" s="65"/>
      <c r="G34" s="65"/>
      <c r="H34" s="11"/>
      <c r="I34" s="103">
        <v>0.579861111111111</v>
      </c>
      <c r="J34" s="102"/>
      <c r="K34" s="102">
        <f t="shared" si="8"/>
        <v>0.193287037037037</v>
      </c>
      <c r="L34" s="101">
        <v>19</v>
      </c>
    </row>
    <row r="35" ht="13.5" thickTop="1"/>
  </sheetData>
  <printOptions/>
  <pageMargins left="0.5" right="0.5" top="0.5" bottom="0.5" header="0.5" footer="0.5"/>
  <pageSetup fitToHeight="1" fitToWidth="1"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7"/>
  <sheetViews>
    <sheetView workbookViewId="0" topLeftCell="A5">
      <selection activeCell="B9" sqref="B9:K9"/>
    </sheetView>
  </sheetViews>
  <sheetFormatPr defaultColWidth="9.140625" defaultRowHeight="12.75"/>
  <cols>
    <col min="1" max="1" width="6.421875" style="0" customWidth="1"/>
    <col min="2" max="2" width="21.140625" style="0" customWidth="1"/>
    <col min="3" max="3" width="14.421875" style="0" customWidth="1"/>
    <col min="4" max="4" width="10.140625" style="0" customWidth="1"/>
    <col min="5" max="5" width="9.00390625" style="0" customWidth="1"/>
    <col min="6" max="7" width="9.28125" style="0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104</v>
      </c>
      <c r="C6" s="107" t="s">
        <v>95</v>
      </c>
      <c r="D6" s="107"/>
      <c r="E6" s="107"/>
      <c r="F6" s="107"/>
      <c r="G6" s="107"/>
      <c r="H6" s="108"/>
      <c r="I6" s="109" t="s">
        <v>1</v>
      </c>
      <c r="J6" s="107"/>
      <c r="K6" s="110"/>
    </row>
    <row r="7" spans="2:13" ht="21" customHeight="1">
      <c r="B7" s="1" t="s">
        <v>112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113</v>
      </c>
      <c r="C8" s="86" t="s">
        <v>96</v>
      </c>
      <c r="D8" s="86" t="s">
        <v>1</v>
      </c>
      <c r="E8" s="2"/>
      <c r="F8" s="32" t="s">
        <v>1</v>
      </c>
      <c r="G8" s="32" t="s">
        <v>91</v>
      </c>
      <c r="H8" s="3" t="s">
        <v>1</v>
      </c>
      <c r="I8" s="111"/>
      <c r="J8" s="2"/>
      <c r="K8" s="112"/>
      <c r="M8" s="17" t="s">
        <v>1</v>
      </c>
    </row>
    <row r="9" spans="2:11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39" t="s">
        <v>37</v>
      </c>
      <c r="I9" s="168" t="s">
        <v>4</v>
      </c>
      <c r="J9" s="165" t="s">
        <v>86</v>
      </c>
      <c r="K9" s="172" t="s">
        <v>88</v>
      </c>
    </row>
    <row r="10" spans="2:13" ht="24.75" customHeight="1" thickTop="1">
      <c r="B10" s="117" t="s">
        <v>22</v>
      </c>
      <c r="C10" s="153">
        <v>0.21319444444444444</v>
      </c>
      <c r="D10" s="23">
        <f aca="true" t="shared" si="0" ref="D10:D16">+E10-C10</f>
        <v>0.24097222222222223</v>
      </c>
      <c r="E10" s="6">
        <v>0.45416666666666666</v>
      </c>
      <c r="F10" s="6">
        <f aca="true" t="shared" si="1" ref="F10:F16">+G10-E10</f>
        <v>0.2520833333333334</v>
      </c>
      <c r="G10" s="36">
        <v>0.70625</v>
      </c>
      <c r="H10" s="25">
        <f aca="true" t="shared" si="2" ref="H10:H16">+AVERAGE(D10,F10)</f>
        <v>0.2465277777777778</v>
      </c>
      <c r="I10" s="118">
        <v>0.7284722222222223</v>
      </c>
      <c r="J10" s="6">
        <f>AVERAGE(C10,D10,F10)</f>
        <v>0.2354166666666667</v>
      </c>
      <c r="K10" s="7">
        <f>(+I10/5000)*1000</f>
        <v>0.14569444444444446</v>
      </c>
      <c r="M10" s="116"/>
    </row>
    <row r="11" spans="2:13" ht="24.75" customHeight="1">
      <c r="B11" s="117" t="s">
        <v>25</v>
      </c>
      <c r="C11" s="153">
        <v>0.23263888888888887</v>
      </c>
      <c r="D11" s="23">
        <f t="shared" si="0"/>
        <v>0.25</v>
      </c>
      <c r="E11" s="6">
        <v>0.4826388888888889</v>
      </c>
      <c r="F11" s="6">
        <f t="shared" si="1"/>
        <v>0.2527777777777777</v>
      </c>
      <c r="G11" s="6">
        <v>0.7354166666666666</v>
      </c>
      <c r="H11" s="25">
        <f t="shared" si="2"/>
        <v>0.2513888888888889</v>
      </c>
      <c r="I11" s="118">
        <v>0.75625</v>
      </c>
      <c r="J11" s="6">
        <f aca="true" t="shared" si="3" ref="J11:J16">AVERAGE(C11,D11,F11)</f>
        <v>0.24513888888888888</v>
      </c>
      <c r="K11" s="7">
        <f aca="true" t="shared" si="4" ref="K11:K16">(+I11/5000)*1000</f>
        <v>0.15125</v>
      </c>
      <c r="L11" s="18"/>
      <c r="M11" s="116"/>
    </row>
    <row r="12" spans="2:13" ht="24.75" customHeight="1">
      <c r="B12" s="130" t="s">
        <v>38</v>
      </c>
      <c r="C12" s="153">
        <v>0.2222222222222222</v>
      </c>
      <c r="D12" s="23">
        <f t="shared" si="0"/>
        <v>0.2548611111111111</v>
      </c>
      <c r="E12" s="6">
        <v>0.4770833333333333</v>
      </c>
      <c r="F12" s="6">
        <f t="shared" si="1"/>
        <v>0.2583333333333333</v>
      </c>
      <c r="G12" s="6">
        <v>0.7354166666666666</v>
      </c>
      <c r="H12" s="25">
        <f t="shared" si="2"/>
        <v>0.2565972222222222</v>
      </c>
      <c r="I12" s="118">
        <v>0.7625</v>
      </c>
      <c r="J12" s="6">
        <f t="shared" si="3"/>
        <v>0.24513888888888888</v>
      </c>
      <c r="K12" s="7">
        <f t="shared" si="4"/>
        <v>0.1525</v>
      </c>
      <c r="L12" s="18"/>
      <c r="M12" s="116"/>
    </row>
    <row r="13" spans="2:13" ht="24.75" customHeight="1">
      <c r="B13" s="117" t="s">
        <v>65</v>
      </c>
      <c r="C13" s="153">
        <v>0.23194444444444443</v>
      </c>
      <c r="D13" s="23">
        <f t="shared" si="0"/>
        <v>0.26250000000000007</v>
      </c>
      <c r="E13" s="6">
        <v>0.49444444444444446</v>
      </c>
      <c r="F13" s="6">
        <f t="shared" si="1"/>
        <v>0.25069444444444444</v>
      </c>
      <c r="G13" s="6">
        <v>0.7451388888888889</v>
      </c>
      <c r="H13" s="25">
        <f t="shared" si="2"/>
        <v>0.25659722222222225</v>
      </c>
      <c r="I13" s="118">
        <v>0.7666666666666666</v>
      </c>
      <c r="J13" s="6">
        <f t="shared" si="3"/>
        <v>0.24837962962962964</v>
      </c>
      <c r="K13" s="7">
        <f t="shared" si="4"/>
        <v>0.15333333333333332</v>
      </c>
      <c r="L13" s="18"/>
      <c r="M13" s="116"/>
    </row>
    <row r="14" spans="2:13" ht="24.75" customHeight="1">
      <c r="B14" s="119" t="s">
        <v>23</v>
      </c>
      <c r="C14" s="154">
        <v>0.23055555555555554</v>
      </c>
      <c r="D14" s="23">
        <f t="shared" si="0"/>
        <v>0.26388888888888895</v>
      </c>
      <c r="E14" s="6">
        <v>0.49444444444444446</v>
      </c>
      <c r="F14" s="6">
        <f t="shared" si="1"/>
        <v>0.25555555555555554</v>
      </c>
      <c r="G14" s="125">
        <v>0.75</v>
      </c>
      <c r="H14" s="25">
        <f t="shared" si="2"/>
        <v>0.25972222222222224</v>
      </c>
      <c r="I14" s="123">
        <v>0.7736111111111111</v>
      </c>
      <c r="J14" s="6">
        <f t="shared" si="3"/>
        <v>0.25</v>
      </c>
      <c r="K14" s="7">
        <f t="shared" si="4"/>
        <v>0.1547222222222222</v>
      </c>
      <c r="L14" s="18"/>
      <c r="M14" s="116"/>
    </row>
    <row r="15" spans="2:13" ht="24.75" customHeight="1">
      <c r="B15" s="119" t="s">
        <v>39</v>
      </c>
      <c r="C15" s="154">
        <v>0.25416666666666665</v>
      </c>
      <c r="D15" s="23">
        <f t="shared" si="0"/>
        <v>0.26250000000000007</v>
      </c>
      <c r="E15" s="125">
        <v>0.5166666666666667</v>
      </c>
      <c r="F15" s="6">
        <f t="shared" si="1"/>
        <v>0.2749999999999999</v>
      </c>
      <c r="G15" s="125">
        <v>0.7916666666666666</v>
      </c>
      <c r="H15" s="25">
        <f t="shared" si="2"/>
        <v>0.26875</v>
      </c>
      <c r="I15" s="123">
        <v>0.8159722222222222</v>
      </c>
      <c r="J15" s="6">
        <f t="shared" si="3"/>
        <v>0.2638888888888889</v>
      </c>
      <c r="K15" s="7">
        <f t="shared" si="4"/>
        <v>0.16319444444444442</v>
      </c>
      <c r="L15" s="18"/>
      <c r="M15" s="116"/>
    </row>
    <row r="16" spans="2:13" ht="24.75" customHeight="1">
      <c r="B16" s="119" t="s">
        <v>31</v>
      </c>
      <c r="C16" s="154">
        <v>0.25625</v>
      </c>
      <c r="D16" s="23">
        <f t="shared" si="0"/>
        <v>0.2743055555555556</v>
      </c>
      <c r="E16" s="125">
        <v>0.5305555555555556</v>
      </c>
      <c r="F16" s="6">
        <f t="shared" si="1"/>
        <v>0.28541666666666665</v>
      </c>
      <c r="G16" s="6">
        <v>0.8159722222222222</v>
      </c>
      <c r="H16" s="25">
        <f t="shared" si="2"/>
        <v>0.2798611111111111</v>
      </c>
      <c r="I16" s="123">
        <v>0.8368055555555555</v>
      </c>
      <c r="J16" s="6">
        <f t="shared" si="3"/>
        <v>0.27199074074074076</v>
      </c>
      <c r="K16" s="7">
        <f t="shared" si="4"/>
        <v>0.1673611111111111</v>
      </c>
      <c r="L16" s="18"/>
      <c r="M16" s="116"/>
    </row>
    <row r="17" spans="2:11" ht="17.25" customHeight="1" thickBot="1">
      <c r="B17" s="124" t="s">
        <v>1</v>
      </c>
      <c r="C17" s="120"/>
      <c r="D17" s="125"/>
      <c r="E17" s="121"/>
      <c r="F17" s="125"/>
      <c r="G17" s="125"/>
      <c r="H17" s="126"/>
      <c r="I17" s="123"/>
      <c r="J17" s="125"/>
      <c r="K17" s="122"/>
    </row>
    <row r="18" spans="2:13" ht="21.75" customHeight="1" thickBot="1" thickTop="1">
      <c r="B18" s="173" t="s">
        <v>24</v>
      </c>
      <c r="C18" s="160" t="s">
        <v>12</v>
      </c>
      <c r="D18" s="160" t="s">
        <v>3</v>
      </c>
      <c r="E18" s="161" t="s">
        <v>19</v>
      </c>
      <c r="F18" s="162" t="s">
        <v>45</v>
      </c>
      <c r="G18" s="162"/>
      <c r="H18" s="163"/>
      <c r="I18" s="164" t="s">
        <v>4</v>
      </c>
      <c r="J18" s="165" t="s">
        <v>86</v>
      </c>
      <c r="K18" s="172" t="s">
        <v>88</v>
      </c>
      <c r="M18" s="96"/>
    </row>
    <row r="19" spans="1:13" ht="24.75" customHeight="1" thickTop="1">
      <c r="A19" t="s">
        <v>98</v>
      </c>
      <c r="B19" s="151" t="s">
        <v>27</v>
      </c>
      <c r="C19" s="158">
        <v>0.24861111111111112</v>
      </c>
      <c r="D19" s="74">
        <f aca="true" t="shared" si="5" ref="D19:D30">+E19-C19</f>
        <v>0.27013888888888893</v>
      </c>
      <c r="E19" s="36">
        <v>0.51875</v>
      </c>
      <c r="F19" s="169"/>
      <c r="G19" s="169"/>
      <c r="H19" s="152"/>
      <c r="I19" s="150">
        <v>0.638888888888889</v>
      </c>
      <c r="J19" s="6">
        <f aca="true" t="shared" si="6" ref="J19:J30">AVERAGE(C19,D19,F19)</f>
        <v>0.259375</v>
      </c>
      <c r="K19" s="7">
        <f>(+I19/4000)*1000</f>
        <v>0.15972222222222224</v>
      </c>
      <c r="L19" s="18"/>
      <c r="M19" s="18"/>
    </row>
    <row r="20" spans="2:13" ht="24.75" customHeight="1">
      <c r="B20" s="117" t="s">
        <v>66</v>
      </c>
      <c r="C20" s="153">
        <v>0.24583333333333335</v>
      </c>
      <c r="D20" s="74">
        <f t="shared" si="5"/>
        <v>0.23055555555555557</v>
      </c>
      <c r="E20" s="6">
        <v>0.4763888888888889</v>
      </c>
      <c r="F20" s="22"/>
      <c r="G20" s="22"/>
      <c r="H20" s="21"/>
      <c r="I20" s="118">
        <v>0.6486111111111111</v>
      </c>
      <c r="J20" s="6">
        <f t="shared" si="6"/>
        <v>0.23819444444444446</v>
      </c>
      <c r="K20" s="7">
        <f aca="true" t="shared" si="7" ref="K20:K30">(+I20/4000)*1000</f>
        <v>0.16215277777777778</v>
      </c>
      <c r="L20" s="18"/>
      <c r="M20" s="18"/>
    </row>
    <row r="21" spans="2:13" ht="24.75" customHeight="1">
      <c r="B21" s="117" t="s">
        <v>70</v>
      </c>
      <c r="C21" s="153">
        <v>0.2590277777777778</v>
      </c>
      <c r="D21" s="74">
        <f t="shared" si="5"/>
        <v>0.27499999999999997</v>
      </c>
      <c r="E21" s="6">
        <v>0.5340277777777778</v>
      </c>
      <c r="F21" s="22"/>
      <c r="G21" s="22"/>
      <c r="H21" s="21"/>
      <c r="I21" s="118">
        <v>0.6604166666666667</v>
      </c>
      <c r="J21" s="6">
        <f t="shared" si="6"/>
        <v>0.2670138888888889</v>
      </c>
      <c r="K21" s="7">
        <f t="shared" si="7"/>
        <v>0.16510416666666666</v>
      </c>
      <c r="L21" s="18"/>
      <c r="M21" s="18"/>
    </row>
    <row r="22" spans="2:13" ht="24.75" customHeight="1">
      <c r="B22" s="117" t="s">
        <v>29</v>
      </c>
      <c r="C22" s="153">
        <v>0.2611111111111111</v>
      </c>
      <c r="D22" s="74">
        <f t="shared" si="5"/>
        <v>0.28958333333333336</v>
      </c>
      <c r="E22" s="6">
        <v>0.5506944444444445</v>
      </c>
      <c r="F22" s="22"/>
      <c r="G22" s="22"/>
      <c r="H22" s="21"/>
      <c r="I22" s="118">
        <v>0.66875</v>
      </c>
      <c r="J22" s="6">
        <f t="shared" si="6"/>
        <v>0.27534722222222224</v>
      </c>
      <c r="K22" s="7">
        <f t="shared" si="7"/>
        <v>0.1671875</v>
      </c>
      <c r="L22" s="18"/>
      <c r="M22" s="18"/>
    </row>
    <row r="23" spans="2:13" ht="24.75" customHeight="1">
      <c r="B23" s="117" t="s">
        <v>68</v>
      </c>
      <c r="C23" s="153">
        <v>0.2590277777777778</v>
      </c>
      <c r="D23" s="74">
        <f t="shared" si="5"/>
        <v>0.2916666666666667</v>
      </c>
      <c r="E23" s="6">
        <v>0.5506944444444445</v>
      </c>
      <c r="F23" s="22"/>
      <c r="G23" s="22"/>
      <c r="H23" s="21"/>
      <c r="I23" s="118">
        <v>0.68125</v>
      </c>
      <c r="J23" s="6">
        <f t="shared" si="6"/>
        <v>0.27534722222222224</v>
      </c>
      <c r="K23" s="7">
        <f t="shared" si="7"/>
        <v>0.1703125</v>
      </c>
      <c r="L23" s="18"/>
      <c r="M23" s="18"/>
    </row>
    <row r="24" spans="2:13" ht="24.75" customHeight="1">
      <c r="B24" s="117" t="s">
        <v>33</v>
      </c>
      <c r="C24" s="153">
        <v>0.26875</v>
      </c>
      <c r="D24" s="74">
        <f t="shared" si="5"/>
        <v>0.28472222222222227</v>
      </c>
      <c r="E24" s="6">
        <v>0.5534722222222223</v>
      </c>
      <c r="F24" s="22"/>
      <c r="G24" s="22"/>
      <c r="H24" s="21"/>
      <c r="I24" s="118">
        <v>0.6840277777777778</v>
      </c>
      <c r="J24" s="6">
        <f t="shared" si="6"/>
        <v>0.2767361111111111</v>
      </c>
      <c r="K24" s="7">
        <f t="shared" si="7"/>
        <v>0.17100694444444445</v>
      </c>
      <c r="L24" s="18"/>
      <c r="M24" s="18"/>
    </row>
    <row r="25" spans="2:13" ht="24.75" customHeight="1">
      <c r="B25" s="117" t="s">
        <v>106</v>
      </c>
      <c r="C25" s="153">
        <v>0.2638888888888889</v>
      </c>
      <c r="D25" s="74">
        <f t="shared" si="5"/>
        <v>0.2902777777777778</v>
      </c>
      <c r="E25" s="6">
        <v>0.5541666666666667</v>
      </c>
      <c r="F25" s="22"/>
      <c r="G25" s="22"/>
      <c r="H25" s="21"/>
      <c r="I25" s="118">
        <v>0.6868055555555556</v>
      </c>
      <c r="J25" s="6">
        <f t="shared" si="6"/>
        <v>0.27708333333333335</v>
      </c>
      <c r="K25" s="7">
        <f t="shared" si="7"/>
        <v>0.1717013888888889</v>
      </c>
      <c r="L25" s="18"/>
      <c r="M25" s="18"/>
    </row>
    <row r="26" spans="2:13" ht="24.75" customHeight="1">
      <c r="B26" s="117" t="s">
        <v>30</v>
      </c>
      <c r="C26" s="153">
        <v>0.26875</v>
      </c>
      <c r="D26" s="74">
        <f t="shared" si="5"/>
        <v>0.2854166666666667</v>
      </c>
      <c r="E26" s="6">
        <v>0.5541666666666667</v>
      </c>
      <c r="F26" s="22"/>
      <c r="G26" s="22"/>
      <c r="H26" s="21"/>
      <c r="I26" s="118">
        <v>0.688888888888889</v>
      </c>
      <c r="J26" s="6">
        <f t="shared" si="6"/>
        <v>0.27708333333333335</v>
      </c>
      <c r="K26" s="7">
        <f t="shared" si="7"/>
        <v>0.17222222222222225</v>
      </c>
      <c r="L26" s="18"/>
      <c r="M26" s="18"/>
    </row>
    <row r="27" spans="2:13" ht="24.75" customHeight="1">
      <c r="B27" s="117" t="s">
        <v>35</v>
      </c>
      <c r="C27" s="153">
        <v>0.2847222222222222</v>
      </c>
      <c r="D27" s="74">
        <f t="shared" si="5"/>
        <v>0.31805555555555554</v>
      </c>
      <c r="E27" s="6">
        <v>0.6027777777777777</v>
      </c>
      <c r="F27" s="22"/>
      <c r="G27" s="22"/>
      <c r="H27" s="21"/>
      <c r="I27" s="118">
        <v>0.7354166666666666</v>
      </c>
      <c r="J27" s="6">
        <f t="shared" si="6"/>
        <v>0.3013888888888889</v>
      </c>
      <c r="K27" s="7">
        <f t="shared" si="7"/>
        <v>0.18385416666666665</v>
      </c>
      <c r="L27" s="18"/>
      <c r="M27" s="18"/>
    </row>
    <row r="28" spans="2:13" ht="24.75" customHeight="1">
      <c r="B28" s="117" t="s">
        <v>72</v>
      </c>
      <c r="C28" s="153">
        <v>0.2916666666666667</v>
      </c>
      <c r="D28" s="74">
        <f t="shared" si="5"/>
        <v>0.3298611111111111</v>
      </c>
      <c r="E28" s="6">
        <v>0.6215277777777778</v>
      </c>
      <c r="F28" s="22"/>
      <c r="G28" s="22"/>
      <c r="H28" s="21"/>
      <c r="I28" s="118">
        <v>0.7777777777777778</v>
      </c>
      <c r="J28" s="6">
        <f t="shared" si="6"/>
        <v>0.3107638888888889</v>
      </c>
      <c r="K28" s="7">
        <f t="shared" si="7"/>
        <v>0.19444444444444445</v>
      </c>
      <c r="L28" s="18"/>
      <c r="M28" s="18"/>
    </row>
    <row r="29" spans="2:13" ht="24.75" customHeight="1">
      <c r="B29" s="117" t="s">
        <v>36</v>
      </c>
      <c r="C29" s="153">
        <v>0.33819444444444446</v>
      </c>
      <c r="D29" s="74">
        <f t="shared" si="5"/>
        <v>0.42638888888888893</v>
      </c>
      <c r="E29" s="6">
        <v>0.7645833333333334</v>
      </c>
      <c r="F29" s="22"/>
      <c r="G29" s="22"/>
      <c r="H29" s="21"/>
      <c r="I29" s="118">
        <v>0.9402777777777778</v>
      </c>
      <c r="J29" s="6">
        <f t="shared" si="6"/>
        <v>0.3822916666666667</v>
      </c>
      <c r="K29" s="7">
        <f t="shared" si="7"/>
        <v>0.23506944444444444</v>
      </c>
      <c r="L29" s="18"/>
      <c r="M29" s="18"/>
    </row>
    <row r="30" spans="2:13" ht="24.75" customHeight="1">
      <c r="B30" s="117" t="s">
        <v>107</v>
      </c>
      <c r="C30" s="153">
        <v>0.3416666666666666</v>
      </c>
      <c r="D30" s="74">
        <f t="shared" si="5"/>
        <v>0.4680555555555556</v>
      </c>
      <c r="E30" s="6">
        <v>0.8097222222222222</v>
      </c>
      <c r="F30" s="22"/>
      <c r="G30" s="22"/>
      <c r="H30" s="21"/>
      <c r="I30" s="170" t="s">
        <v>114</v>
      </c>
      <c r="J30" s="6">
        <f t="shared" si="6"/>
        <v>0.4048611111111111</v>
      </c>
      <c r="K30" s="7">
        <f t="shared" si="7"/>
        <v>0.25850694444444444</v>
      </c>
      <c r="L30" s="18"/>
      <c r="M30" s="18"/>
    </row>
    <row r="31" spans="2:11" ht="12.75" customHeight="1" thickBot="1">
      <c r="B31" s="119" t="s">
        <v>1</v>
      </c>
      <c r="C31" s="120"/>
      <c r="D31" s="125"/>
      <c r="E31" s="121"/>
      <c r="F31" s="128"/>
      <c r="G31" s="128"/>
      <c r="H31" s="129"/>
      <c r="I31" s="123"/>
      <c r="J31" s="125"/>
      <c r="K31" s="122"/>
    </row>
    <row r="32" spans="2:13" ht="20.25" customHeight="1" thickBot="1" thickTop="1">
      <c r="B32" s="173" t="s">
        <v>50</v>
      </c>
      <c r="C32" s="160" t="s">
        <v>12</v>
      </c>
      <c r="D32" s="160" t="s">
        <v>1</v>
      </c>
      <c r="E32" s="161" t="s">
        <v>1</v>
      </c>
      <c r="F32" s="162" t="s">
        <v>1</v>
      </c>
      <c r="G32" s="162"/>
      <c r="H32" s="163"/>
      <c r="I32" s="164" t="s">
        <v>4</v>
      </c>
      <c r="J32" s="178" t="s">
        <v>97</v>
      </c>
      <c r="K32" s="172" t="s">
        <v>88</v>
      </c>
      <c r="M32" s="176"/>
    </row>
    <row r="33" spans="2:13" ht="24.75" customHeight="1" thickTop="1">
      <c r="B33" s="130" t="s">
        <v>28</v>
      </c>
      <c r="C33" s="155">
        <v>0.23819444444444446</v>
      </c>
      <c r="D33" s="6"/>
      <c r="E33" s="13"/>
      <c r="F33" s="131"/>
      <c r="G33" s="13"/>
      <c r="H33" s="14"/>
      <c r="I33" s="123">
        <v>0.40972222222222227</v>
      </c>
      <c r="J33" s="18">
        <f>+K33*3.2</f>
        <v>0.4370370370370371</v>
      </c>
      <c r="K33" s="174">
        <f aca="true" t="shared" si="8" ref="K33:K41">(+I33/3000)*1000</f>
        <v>0.1365740740740741</v>
      </c>
      <c r="L33" s="18">
        <f>+K33*3.2</f>
        <v>0.4370370370370371</v>
      </c>
      <c r="M33" s="177">
        <f>(+L33/3000)*1000</f>
        <v>0.14567901234567904</v>
      </c>
    </row>
    <row r="34" spans="2:13" ht="24.75" customHeight="1">
      <c r="B34" s="117" t="s">
        <v>89</v>
      </c>
      <c r="C34" s="156">
        <v>0.25069444444444444</v>
      </c>
      <c r="D34" s="22"/>
      <c r="E34" s="22"/>
      <c r="F34" s="127"/>
      <c r="G34" s="22"/>
      <c r="H34" s="21"/>
      <c r="I34" s="132">
        <v>0.4298611111111111</v>
      </c>
      <c r="J34" s="18">
        <f aca="true" t="shared" si="9" ref="J34:J41">+K34*3.2</f>
        <v>0.45851851851851855</v>
      </c>
      <c r="K34" s="175">
        <f t="shared" si="8"/>
        <v>0.14328703703703705</v>
      </c>
      <c r="L34" s="18">
        <f aca="true" t="shared" si="10" ref="L34:L41">+K34*3.2</f>
        <v>0.45851851851851855</v>
      </c>
      <c r="M34" s="177">
        <f>(+L34/3000)*1000</f>
        <v>0.15283950617283953</v>
      </c>
    </row>
    <row r="35" spans="2:13" ht="24.75" customHeight="1">
      <c r="B35" s="130" t="s">
        <v>108</v>
      </c>
      <c r="C35" s="156">
        <v>0.25069444444444444</v>
      </c>
      <c r="D35" s="6"/>
      <c r="E35" s="13"/>
      <c r="F35" s="131"/>
      <c r="G35" s="13"/>
      <c r="H35" s="14"/>
      <c r="I35" s="132">
        <v>0.43472222222222223</v>
      </c>
      <c r="J35" s="18">
        <f t="shared" si="9"/>
        <v>0.46370370370370373</v>
      </c>
      <c r="K35" s="175">
        <f t="shared" si="8"/>
        <v>0.1449074074074074</v>
      </c>
      <c r="L35" s="18">
        <f t="shared" si="10"/>
        <v>0.46370370370370373</v>
      </c>
      <c r="M35" s="177">
        <f aca="true" t="shared" si="11" ref="M35:M41">(+L35/3000)*1000</f>
        <v>0.15456790123456793</v>
      </c>
    </row>
    <row r="36" spans="2:13" ht="24.75" customHeight="1">
      <c r="B36" s="119" t="s">
        <v>67</v>
      </c>
      <c r="C36" s="157">
        <v>0.275</v>
      </c>
      <c r="D36" s="128"/>
      <c r="E36" s="128"/>
      <c r="F36" s="134"/>
      <c r="G36" s="128"/>
      <c r="H36" s="129"/>
      <c r="I36" s="132">
        <v>0.4666666666666666</v>
      </c>
      <c r="J36" s="18">
        <f t="shared" si="9"/>
        <v>0.4977777777777777</v>
      </c>
      <c r="K36" s="175">
        <f t="shared" si="8"/>
        <v>0.15555555555555553</v>
      </c>
      <c r="L36" s="18">
        <f t="shared" si="10"/>
        <v>0.4977777777777777</v>
      </c>
      <c r="M36" s="177">
        <f t="shared" si="11"/>
        <v>0.1659259259259259</v>
      </c>
    </row>
    <row r="37" spans="2:13" ht="24.75" customHeight="1">
      <c r="B37" s="119" t="s">
        <v>71</v>
      </c>
      <c r="C37" s="157">
        <v>0.28541666666666665</v>
      </c>
      <c r="D37" s="128"/>
      <c r="E37" s="128"/>
      <c r="F37" s="134"/>
      <c r="G37" s="128"/>
      <c r="H37" s="129"/>
      <c r="I37" s="132">
        <v>0.49375</v>
      </c>
      <c r="J37" s="18">
        <f t="shared" si="9"/>
        <v>0.5266666666666667</v>
      </c>
      <c r="K37" s="175">
        <f t="shared" si="8"/>
        <v>0.16458333333333333</v>
      </c>
      <c r="L37" s="18">
        <f t="shared" si="10"/>
        <v>0.5266666666666667</v>
      </c>
      <c r="M37" s="177">
        <f t="shared" si="11"/>
        <v>0.17555555555555558</v>
      </c>
    </row>
    <row r="38" spans="2:13" ht="24.75" customHeight="1">
      <c r="B38" s="119" t="s">
        <v>73</v>
      </c>
      <c r="C38" s="157">
        <v>0.2972222222222222</v>
      </c>
      <c r="D38" s="128"/>
      <c r="E38" s="128"/>
      <c r="F38" s="134"/>
      <c r="G38" s="128"/>
      <c r="H38" s="129"/>
      <c r="I38" s="132">
        <v>0.4986111111111111</v>
      </c>
      <c r="J38" s="18">
        <f t="shared" si="9"/>
        <v>0.5318518518518519</v>
      </c>
      <c r="K38" s="175">
        <f t="shared" si="8"/>
        <v>0.16620370370370371</v>
      </c>
      <c r="L38" s="18">
        <f t="shared" si="10"/>
        <v>0.5318518518518519</v>
      </c>
      <c r="M38" s="177">
        <f t="shared" si="11"/>
        <v>0.17728395061728397</v>
      </c>
    </row>
    <row r="39" spans="2:13" ht="24.75" customHeight="1">
      <c r="B39" s="119" t="s">
        <v>90</v>
      </c>
      <c r="C39" s="157">
        <v>0.2923611111111111</v>
      </c>
      <c r="D39" s="128"/>
      <c r="E39" s="128"/>
      <c r="F39" s="134"/>
      <c r="G39" s="128"/>
      <c r="H39" s="129"/>
      <c r="I39" s="132">
        <v>0.4993055555555555</v>
      </c>
      <c r="J39" s="18">
        <f t="shared" si="9"/>
        <v>0.5325925925925926</v>
      </c>
      <c r="K39" s="175">
        <f t="shared" si="8"/>
        <v>0.16643518518518519</v>
      </c>
      <c r="L39" s="18">
        <f t="shared" si="10"/>
        <v>0.5325925925925926</v>
      </c>
      <c r="M39" s="177">
        <f t="shared" si="11"/>
        <v>0.1775308641975309</v>
      </c>
    </row>
    <row r="40" spans="2:13" ht="24.75" customHeight="1">
      <c r="B40" s="119" t="s">
        <v>34</v>
      </c>
      <c r="C40" s="157">
        <v>0.2888888888888889</v>
      </c>
      <c r="D40" s="128"/>
      <c r="E40" s="128"/>
      <c r="F40" s="134"/>
      <c r="G40" s="128"/>
      <c r="H40" s="129"/>
      <c r="I40" s="132">
        <v>0.5111111111111112</v>
      </c>
      <c r="J40" s="18">
        <f t="shared" si="9"/>
        <v>0.5451851851851853</v>
      </c>
      <c r="K40" s="175">
        <f t="shared" si="8"/>
        <v>0.1703703703703704</v>
      </c>
      <c r="L40" s="18">
        <f t="shared" si="10"/>
        <v>0.5451851851851853</v>
      </c>
      <c r="M40" s="177">
        <f t="shared" si="11"/>
        <v>0.18172839506172844</v>
      </c>
    </row>
    <row r="41" spans="2:13" ht="24.75" customHeight="1">
      <c r="B41" s="117" t="s">
        <v>109</v>
      </c>
      <c r="C41" s="156">
        <v>0.31805555555555554</v>
      </c>
      <c r="D41" s="6"/>
      <c r="E41" s="114"/>
      <c r="F41" s="127"/>
      <c r="G41" s="22"/>
      <c r="H41" s="21"/>
      <c r="I41" s="118">
        <v>0.55625</v>
      </c>
      <c r="J41" s="18">
        <f t="shared" si="9"/>
        <v>0.5933333333333334</v>
      </c>
      <c r="K41" s="175">
        <f t="shared" si="8"/>
        <v>0.18541666666666667</v>
      </c>
      <c r="L41" s="18">
        <f t="shared" si="10"/>
        <v>0.5933333333333334</v>
      </c>
      <c r="M41" s="177">
        <f t="shared" si="11"/>
        <v>0.19777777777777777</v>
      </c>
    </row>
    <row r="42" spans="2:13" ht="14.25" customHeight="1" thickBot="1">
      <c r="B42" s="135"/>
      <c r="C42" s="136"/>
      <c r="D42" s="137"/>
      <c r="E42" s="137"/>
      <c r="F42" s="138"/>
      <c r="G42" s="137"/>
      <c r="H42" s="139"/>
      <c r="I42" s="140"/>
      <c r="J42" s="137"/>
      <c r="K42" s="139"/>
      <c r="M42" s="176"/>
    </row>
    <row r="43" ht="15.75">
      <c r="M43" s="176"/>
    </row>
    <row r="44" ht="15.75">
      <c r="M44" s="176"/>
    </row>
    <row r="45" ht="15.75">
      <c r="M45" s="176"/>
    </row>
    <row r="46" ht="15.75">
      <c r="M46" s="176"/>
    </row>
    <row r="47" ht="15.75">
      <c r="M47" s="176"/>
    </row>
  </sheetData>
  <printOptions/>
  <pageMargins left="0.5" right="0.5" top="0.5" bottom="0.5" header="0.5" footer="0.5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8"/>
  <sheetViews>
    <sheetView workbookViewId="0" topLeftCell="B3">
      <selection activeCell="I10" sqref="I10:J10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7" width="14.14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104</v>
      </c>
      <c r="D6" s="107" t="s">
        <v>95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1</v>
      </c>
      <c r="D8" s="179" t="s">
        <v>110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 t="s">
        <v>97</v>
      </c>
    </row>
    <row r="10" spans="3:11" ht="22.5" customHeight="1" thickTop="1">
      <c r="C10" s="148" t="s">
        <v>101</v>
      </c>
      <c r="D10" s="156">
        <v>0.26319444444444445</v>
      </c>
      <c r="E10" s="184">
        <f aca="true" t="shared" si="0" ref="E10:E15">+F10-D10</f>
        <v>0.2833333333333334</v>
      </c>
      <c r="F10" s="6">
        <v>0.5465277777777778</v>
      </c>
      <c r="G10" s="6">
        <f aca="true" t="shared" si="1" ref="G10:G15">+H10-F10</f>
        <v>0.12916666666666654</v>
      </c>
      <c r="H10" s="118">
        <v>0.6756944444444444</v>
      </c>
      <c r="I10" s="36">
        <f aca="true" t="shared" si="2" ref="I10:I15">+AVERAGE(D10:E10)</f>
        <v>0.2732638888888889</v>
      </c>
      <c r="J10" s="191">
        <f aca="true" t="shared" si="3" ref="J10:J15">+(H10/4000)*1000</f>
        <v>0.1689236111111111</v>
      </c>
      <c r="K10" s="18"/>
    </row>
    <row r="11" spans="3:11" ht="22.5" customHeight="1">
      <c r="C11" s="148" t="s">
        <v>111</v>
      </c>
      <c r="D11" s="156">
        <v>0.2652777777777778</v>
      </c>
      <c r="E11" s="184">
        <f t="shared" si="0"/>
        <v>0.2868055555555556</v>
      </c>
      <c r="F11" s="6">
        <v>0.5520833333333334</v>
      </c>
      <c r="G11" s="6">
        <f t="shared" si="1"/>
        <v>0.14027777777777772</v>
      </c>
      <c r="H11" s="118">
        <v>0.6923611111111111</v>
      </c>
      <c r="I11" s="20">
        <f t="shared" si="2"/>
        <v>0.2760416666666667</v>
      </c>
      <c r="J11" s="115">
        <f t="shared" si="3"/>
        <v>0.17309027777777777</v>
      </c>
      <c r="K11" s="18"/>
    </row>
    <row r="12" spans="3:11" ht="22.5" customHeight="1">
      <c r="C12" s="148" t="s">
        <v>8</v>
      </c>
      <c r="D12" s="156">
        <v>0.26805555555555555</v>
      </c>
      <c r="E12" s="184">
        <f t="shared" si="0"/>
        <v>0.29444444444444445</v>
      </c>
      <c r="F12" s="6">
        <v>0.5625</v>
      </c>
      <c r="G12" s="6">
        <f t="shared" si="1"/>
        <v>0.1381944444444444</v>
      </c>
      <c r="H12" s="118">
        <v>0.7006944444444444</v>
      </c>
      <c r="I12" s="20">
        <f t="shared" si="2"/>
        <v>0.28125</v>
      </c>
      <c r="J12" s="115">
        <f t="shared" si="3"/>
        <v>0.1751736111111111</v>
      </c>
      <c r="K12" s="18"/>
    </row>
    <row r="13" spans="3:11" ht="22.5" customHeight="1">
      <c r="C13" s="148" t="s">
        <v>55</v>
      </c>
      <c r="D13" s="156">
        <v>0.27152777777777776</v>
      </c>
      <c r="E13" s="184">
        <f t="shared" si="0"/>
        <v>0.29930555555555555</v>
      </c>
      <c r="F13" s="6">
        <v>0.5708333333333333</v>
      </c>
      <c r="G13" s="6">
        <f t="shared" si="1"/>
        <v>0.1333333333333333</v>
      </c>
      <c r="H13" s="118">
        <v>0.7041666666666666</v>
      </c>
      <c r="I13" s="20">
        <f t="shared" si="2"/>
        <v>0.28541666666666665</v>
      </c>
      <c r="J13" s="115">
        <f t="shared" si="3"/>
        <v>0.17604166666666665</v>
      </c>
      <c r="K13" s="18"/>
    </row>
    <row r="14" spans="3:11" ht="22.5" customHeight="1">
      <c r="C14" s="148" t="s">
        <v>102</v>
      </c>
      <c r="D14" s="156">
        <v>0.26805555555555555</v>
      </c>
      <c r="E14" s="184">
        <f t="shared" si="0"/>
        <v>0.30069444444444443</v>
      </c>
      <c r="F14" s="6">
        <v>0.56875</v>
      </c>
      <c r="G14" s="6">
        <f t="shared" si="1"/>
        <v>0.14583333333333326</v>
      </c>
      <c r="H14" s="118">
        <v>0.7145833333333332</v>
      </c>
      <c r="I14" s="20">
        <f t="shared" si="2"/>
        <v>0.284375</v>
      </c>
      <c r="J14" s="115">
        <f t="shared" si="3"/>
        <v>0.1786458333333333</v>
      </c>
      <c r="K14" s="18"/>
    </row>
    <row r="15" spans="3:11" ht="22.5" customHeight="1">
      <c r="C15" s="148" t="s">
        <v>57</v>
      </c>
      <c r="D15" s="156">
        <v>0.2916666666666667</v>
      </c>
      <c r="E15" s="184">
        <f t="shared" si="0"/>
        <v>0.31736111111111115</v>
      </c>
      <c r="F15" s="6">
        <v>0.6090277777777778</v>
      </c>
      <c r="G15" s="6">
        <f t="shared" si="1"/>
        <v>0.1465277777777777</v>
      </c>
      <c r="H15" s="118">
        <v>0.7555555555555555</v>
      </c>
      <c r="I15" s="20">
        <f t="shared" si="2"/>
        <v>0.3045138888888889</v>
      </c>
      <c r="J15" s="115">
        <f t="shared" si="3"/>
        <v>0.18888888888888888</v>
      </c>
      <c r="K15" s="18"/>
    </row>
    <row r="16" spans="3:11" ht="22.5" customHeight="1" thickBot="1">
      <c r="C16" s="117" t="s">
        <v>1</v>
      </c>
      <c r="D16" s="156"/>
      <c r="E16" s="184"/>
      <c r="F16" s="6"/>
      <c r="G16" s="6"/>
      <c r="H16" s="118"/>
      <c r="I16" s="6"/>
      <c r="J16" s="115"/>
      <c r="K16" s="18"/>
    </row>
    <row r="17" spans="3:11" ht="14.25" thickBot="1" thickTop="1">
      <c r="C17" s="166" t="s">
        <v>51</v>
      </c>
      <c r="D17" s="167" t="s">
        <v>2</v>
      </c>
      <c r="E17" s="167" t="s">
        <v>3</v>
      </c>
      <c r="F17" s="180" t="s">
        <v>44</v>
      </c>
      <c r="G17" s="181" t="s">
        <v>43</v>
      </c>
      <c r="H17" s="168" t="s">
        <v>4</v>
      </c>
      <c r="I17" s="180" t="s">
        <v>86</v>
      </c>
      <c r="J17" s="182" t="s">
        <v>88</v>
      </c>
      <c r="K17" s="113" t="s">
        <v>97</v>
      </c>
    </row>
    <row r="18" spans="3:11" ht="26.25" customHeight="1" thickTop="1">
      <c r="C18" s="147" t="s">
        <v>9</v>
      </c>
      <c r="D18" s="185">
        <v>0.29444444444444445</v>
      </c>
      <c r="E18" s="184">
        <f aca="true" t="shared" si="4" ref="E18:E23">+F18-D18</f>
        <v>0.3034722222222222</v>
      </c>
      <c r="F18" s="20">
        <v>0.5979166666666667</v>
      </c>
      <c r="G18" s="20">
        <f aca="true" t="shared" si="5" ref="G18:G23">+H18-F18</f>
        <v>0.1430555555555556</v>
      </c>
      <c r="H18" s="192">
        <v>0.7409722222222223</v>
      </c>
      <c r="I18" s="36">
        <f aca="true" t="shared" si="6" ref="I18:I23">+AVERAGE(D18:E18)</f>
        <v>0.2989583333333333</v>
      </c>
      <c r="J18" s="191">
        <f aca="true" t="shared" si="7" ref="J18:J23">+(H18/4000)*1000</f>
        <v>0.18524305555555556</v>
      </c>
      <c r="K18" s="113"/>
    </row>
    <row r="19" spans="3:11" ht="26.25" customHeight="1">
      <c r="C19" s="147" t="s">
        <v>103</v>
      </c>
      <c r="D19" s="185">
        <v>0.29444444444444445</v>
      </c>
      <c r="E19" s="184">
        <f t="shared" si="4"/>
        <v>0.3201388888888889</v>
      </c>
      <c r="F19" s="20">
        <v>0.6145833333333334</v>
      </c>
      <c r="G19" s="20">
        <f t="shared" si="5"/>
        <v>0.14583333333333326</v>
      </c>
      <c r="H19" s="192">
        <v>0.7604166666666666</v>
      </c>
      <c r="I19" s="6">
        <f t="shared" si="6"/>
        <v>0.3072916666666667</v>
      </c>
      <c r="J19" s="7">
        <f t="shared" si="7"/>
        <v>0.19010416666666666</v>
      </c>
      <c r="K19" s="113"/>
    </row>
    <row r="20" spans="3:11" ht="26.25" customHeight="1">
      <c r="C20" s="147" t="s">
        <v>58</v>
      </c>
      <c r="D20" s="185">
        <v>0.2881944444444445</v>
      </c>
      <c r="E20" s="184">
        <f t="shared" si="4"/>
        <v>0.3263888888888889</v>
      </c>
      <c r="F20" s="20">
        <v>0.6145833333333334</v>
      </c>
      <c r="G20" s="20">
        <f t="shared" si="5"/>
        <v>0.15000000000000002</v>
      </c>
      <c r="H20" s="150">
        <v>0.7645833333333334</v>
      </c>
      <c r="I20" s="6">
        <f t="shared" si="6"/>
        <v>0.3072916666666667</v>
      </c>
      <c r="J20" s="7">
        <f t="shared" si="7"/>
        <v>0.19114583333333335</v>
      </c>
      <c r="K20" s="113"/>
    </row>
    <row r="21" spans="3:11" ht="26.25" customHeight="1">
      <c r="C21" s="148" t="s">
        <v>56</v>
      </c>
      <c r="D21" s="156">
        <v>0.3069444444444444</v>
      </c>
      <c r="E21" s="184">
        <f t="shared" si="4"/>
        <v>0.3409722222222223</v>
      </c>
      <c r="F21" s="6">
        <v>0.6479166666666667</v>
      </c>
      <c r="G21" s="20">
        <f t="shared" si="5"/>
        <v>0.14930555555555547</v>
      </c>
      <c r="H21" s="193">
        <v>0.7972222222222222</v>
      </c>
      <c r="I21" s="6">
        <f t="shared" si="6"/>
        <v>0.32395833333333335</v>
      </c>
      <c r="J21" s="7">
        <f t="shared" si="7"/>
        <v>0.19930555555555554</v>
      </c>
      <c r="K21" s="18"/>
    </row>
    <row r="22" spans="3:11" ht="26.25" customHeight="1">
      <c r="C22" s="148" t="s">
        <v>13</v>
      </c>
      <c r="D22" s="156">
        <v>0.3069444444444444</v>
      </c>
      <c r="E22" s="184">
        <f t="shared" si="4"/>
        <v>0.3409722222222223</v>
      </c>
      <c r="F22" s="6">
        <v>0.6479166666666667</v>
      </c>
      <c r="G22" s="20">
        <f t="shared" si="5"/>
        <v>0.15347222222222223</v>
      </c>
      <c r="H22" s="118">
        <v>0.8013888888888889</v>
      </c>
      <c r="I22" s="6">
        <f t="shared" si="6"/>
        <v>0.32395833333333335</v>
      </c>
      <c r="J22" s="7">
        <f t="shared" si="7"/>
        <v>0.20034722222222223</v>
      </c>
      <c r="K22" s="18"/>
    </row>
    <row r="23" spans="3:11" ht="26.25" customHeight="1">
      <c r="C23" s="148" t="s">
        <v>14</v>
      </c>
      <c r="D23" s="156">
        <v>0.3055555555555555</v>
      </c>
      <c r="E23" s="184">
        <f t="shared" si="4"/>
        <v>0.36666666666666664</v>
      </c>
      <c r="F23" s="6">
        <v>0.6722222222222222</v>
      </c>
      <c r="G23" s="20">
        <f t="shared" si="5"/>
        <v>0.16805555555555562</v>
      </c>
      <c r="H23" s="118">
        <v>0.8402777777777778</v>
      </c>
      <c r="I23" s="6">
        <f t="shared" si="6"/>
        <v>0.3361111111111111</v>
      </c>
      <c r="J23" s="7">
        <f t="shared" si="7"/>
        <v>0.21006944444444445</v>
      </c>
      <c r="K23" s="18"/>
    </row>
    <row r="24" spans="3:10" ht="26.25" customHeight="1" thickBot="1">
      <c r="C24" s="149" t="s">
        <v>1</v>
      </c>
      <c r="D24" s="186"/>
      <c r="E24" s="187"/>
      <c r="F24" s="133"/>
      <c r="G24" s="133"/>
      <c r="H24" s="143" t="s">
        <v>1</v>
      </c>
      <c r="I24" s="128"/>
      <c r="J24" s="129"/>
    </row>
    <row r="25" spans="3:12" ht="18.75" customHeight="1" thickBot="1" thickTop="1">
      <c r="C25" s="159" t="s">
        <v>80</v>
      </c>
      <c r="D25" s="188" t="s">
        <v>12</v>
      </c>
      <c r="E25" s="189"/>
      <c r="F25" s="165"/>
      <c r="G25" s="165"/>
      <c r="H25" s="183" t="s">
        <v>4</v>
      </c>
      <c r="I25" s="178" t="s">
        <v>97</v>
      </c>
      <c r="J25" s="172" t="s">
        <v>88</v>
      </c>
      <c r="K25" t="s">
        <v>99</v>
      </c>
      <c r="L25" s="105" t="s">
        <v>100</v>
      </c>
    </row>
    <row r="26" spans="3:12" ht="25.5" customHeight="1" thickTop="1">
      <c r="C26" s="148" t="s">
        <v>15</v>
      </c>
      <c r="D26" s="156">
        <v>0.28402777777777777</v>
      </c>
      <c r="E26" s="184"/>
      <c r="F26" s="6"/>
      <c r="G26" s="6"/>
      <c r="H26" s="118">
        <v>0.4909722222222222</v>
      </c>
      <c r="I26" s="18">
        <f>+J26*3.2</f>
        <v>0.5237037037037037</v>
      </c>
      <c r="J26" s="174">
        <f aca="true" t="shared" si="8" ref="J26:J32">(+H26/3000)*1000</f>
        <v>0.1636574074074074</v>
      </c>
      <c r="K26" s="18">
        <f>+J26*3</f>
        <v>0.49097222222222214</v>
      </c>
      <c r="L26" s="18">
        <f aca="true" t="shared" si="9" ref="L26:L31">+J26*4</f>
        <v>0.6546296296296296</v>
      </c>
    </row>
    <row r="27" spans="3:12" ht="25.5" customHeight="1">
      <c r="C27" s="148" t="s">
        <v>54</v>
      </c>
      <c r="D27" s="156">
        <v>0.2826388888888889</v>
      </c>
      <c r="E27" s="190"/>
      <c r="F27" s="13"/>
      <c r="G27" s="13"/>
      <c r="H27" s="118">
        <v>0.5013888888888889</v>
      </c>
      <c r="I27" s="18">
        <f aca="true" t="shared" si="10" ref="I27:I32">+J27*3.2</f>
        <v>0.5348148148148149</v>
      </c>
      <c r="J27" s="175">
        <f t="shared" si="8"/>
        <v>0.16712962962962963</v>
      </c>
      <c r="K27" s="18"/>
      <c r="L27" s="18">
        <f t="shared" si="9"/>
        <v>0.6685185185185185</v>
      </c>
    </row>
    <row r="28" spans="3:12" ht="25.5" customHeight="1">
      <c r="C28" s="148" t="s">
        <v>83</v>
      </c>
      <c r="D28" s="156">
        <v>0.3069444444444444</v>
      </c>
      <c r="E28" s="184"/>
      <c r="F28" s="6"/>
      <c r="G28" s="6"/>
      <c r="H28" s="118">
        <v>0.5298611111111111</v>
      </c>
      <c r="I28" s="18">
        <f t="shared" si="10"/>
        <v>0.5651851851851852</v>
      </c>
      <c r="J28" s="175">
        <f t="shared" si="8"/>
        <v>0.17662037037037037</v>
      </c>
      <c r="K28" s="18">
        <f>+J28*3</f>
        <v>0.5298611111111111</v>
      </c>
      <c r="L28" s="18">
        <f t="shared" si="9"/>
        <v>0.7064814814814815</v>
      </c>
    </row>
    <row r="29" spans="3:12" ht="25.5" customHeight="1">
      <c r="C29" s="148" t="s">
        <v>59</v>
      </c>
      <c r="D29" s="156">
        <v>0.3111111111111111</v>
      </c>
      <c r="E29" s="190"/>
      <c r="F29" s="13"/>
      <c r="G29" s="13"/>
      <c r="H29" s="118">
        <v>0.5576388888888889</v>
      </c>
      <c r="I29" s="18">
        <f t="shared" si="10"/>
        <v>0.5948148148148149</v>
      </c>
      <c r="J29" s="175">
        <f t="shared" si="8"/>
        <v>0.18587962962962964</v>
      </c>
      <c r="K29" s="18"/>
      <c r="L29" s="18">
        <f t="shared" si="9"/>
        <v>0.7435185185185186</v>
      </c>
    </row>
    <row r="30" spans="3:12" ht="25.5" customHeight="1">
      <c r="C30" s="148" t="s">
        <v>62</v>
      </c>
      <c r="D30" s="156">
        <v>0.35</v>
      </c>
      <c r="E30" s="190"/>
      <c r="F30" s="13"/>
      <c r="G30" s="13"/>
      <c r="H30" s="118">
        <v>0.5986111111111111</v>
      </c>
      <c r="I30" s="18">
        <f t="shared" si="10"/>
        <v>0.6385185185185185</v>
      </c>
      <c r="J30" s="175">
        <f t="shared" si="8"/>
        <v>0.199537037037037</v>
      </c>
      <c r="K30" s="18">
        <f>+J30*3</f>
        <v>0.598611111111111</v>
      </c>
      <c r="L30" s="18">
        <f t="shared" si="9"/>
        <v>0.798148148148148</v>
      </c>
    </row>
    <row r="31" spans="3:12" ht="25.5" customHeight="1">
      <c r="C31" s="148" t="s">
        <v>52</v>
      </c>
      <c r="D31" s="156">
        <v>0.3541666666666667</v>
      </c>
      <c r="E31" s="190"/>
      <c r="F31" s="13"/>
      <c r="G31" s="13"/>
      <c r="H31" s="118">
        <v>0.611111111111111</v>
      </c>
      <c r="I31" s="18">
        <f t="shared" si="10"/>
        <v>0.6518518518518519</v>
      </c>
      <c r="J31" s="175">
        <f t="shared" si="8"/>
        <v>0.2037037037037037</v>
      </c>
      <c r="K31" s="18">
        <f>+J31*3</f>
        <v>0.611111111111111</v>
      </c>
      <c r="L31" s="18">
        <f t="shared" si="9"/>
        <v>0.8148148148148148</v>
      </c>
    </row>
    <row r="32" spans="3:12" ht="25.5" customHeight="1">
      <c r="C32" s="148" t="s">
        <v>84</v>
      </c>
      <c r="D32" s="156">
        <v>0.3506944444444444</v>
      </c>
      <c r="E32" s="190"/>
      <c r="F32" s="13"/>
      <c r="G32" s="13"/>
      <c r="H32" s="118">
        <v>0.6284722222222222</v>
      </c>
      <c r="I32" s="18">
        <f t="shared" si="10"/>
        <v>0.6703703703703705</v>
      </c>
      <c r="J32" s="175">
        <f t="shared" si="8"/>
        <v>0.20949074074074076</v>
      </c>
      <c r="K32" s="18"/>
      <c r="L32" s="18"/>
    </row>
    <row r="33" spans="3:10" ht="18.75" customHeight="1" thickBot="1">
      <c r="C33" s="135"/>
      <c r="D33" s="144"/>
      <c r="E33" s="145"/>
      <c r="F33" s="145"/>
      <c r="G33" s="145"/>
      <c r="H33" s="146"/>
      <c r="I33" s="137"/>
      <c r="J33" s="139"/>
    </row>
    <row r="34" ht="12.75">
      <c r="D34" s="105"/>
    </row>
    <row r="35" ht="12.75">
      <c r="D35" s="105"/>
    </row>
    <row r="36" ht="12.75">
      <c r="D36" s="105"/>
    </row>
    <row r="37" ht="12.75">
      <c r="D37" s="105"/>
    </row>
    <row r="38" ht="12.75">
      <c r="D38" s="105"/>
    </row>
  </sheetData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6"/>
  <sheetViews>
    <sheetView workbookViewId="0" topLeftCell="B1">
      <selection activeCell="B8" sqref="A1:IV16384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21.8515625" style="0" customWidth="1"/>
    <col min="4" max="4" width="9.57421875" style="0" customWidth="1"/>
    <col min="5" max="5" width="10.7109375" style="0" customWidth="1"/>
    <col min="6" max="7" width="14.14062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5.00390625" style="0" customWidth="1"/>
    <col min="12" max="16384" width="12.57421875" style="0" customWidth="1"/>
  </cols>
  <sheetData>
    <row r="5" ht="13.5" thickBot="1"/>
    <row r="6" spans="3:10" ht="18" customHeight="1">
      <c r="C6" s="106" t="s">
        <v>115</v>
      </c>
      <c r="D6" s="107" t="s">
        <v>116</v>
      </c>
      <c r="E6" s="107"/>
      <c r="F6" s="107"/>
      <c r="G6" s="107"/>
      <c r="H6" s="106" t="s">
        <v>1</v>
      </c>
      <c r="I6" s="107"/>
      <c r="J6" s="110"/>
    </row>
    <row r="7" spans="3:10" ht="15.75">
      <c r="C7" s="1" t="s">
        <v>105</v>
      </c>
      <c r="D7" s="141"/>
      <c r="F7" s="2"/>
      <c r="G7" s="2"/>
      <c r="H7" s="1"/>
      <c r="I7" s="142"/>
      <c r="J7" s="112"/>
    </row>
    <row r="8" spans="3:10" ht="27.75" customHeight="1" thickBot="1">
      <c r="C8" s="1" t="s">
        <v>1</v>
      </c>
      <c r="D8" s="179" t="s">
        <v>110</v>
      </c>
      <c r="E8" s="2"/>
      <c r="F8" s="2"/>
      <c r="G8" s="2"/>
      <c r="H8" s="1"/>
      <c r="I8" s="2"/>
      <c r="J8" s="112"/>
    </row>
    <row r="9" spans="3:11" ht="14.25" thickBot="1" thickTop="1">
      <c r="C9" s="166" t="s">
        <v>51</v>
      </c>
      <c r="D9" s="167" t="s">
        <v>2</v>
      </c>
      <c r="E9" s="167" t="s">
        <v>3</v>
      </c>
      <c r="F9" s="180" t="s">
        <v>44</v>
      </c>
      <c r="G9" s="181" t="s">
        <v>43</v>
      </c>
      <c r="H9" s="168" t="s">
        <v>4</v>
      </c>
      <c r="I9" s="180" t="s">
        <v>86</v>
      </c>
      <c r="J9" s="182" t="s">
        <v>88</v>
      </c>
      <c r="K9" s="113" t="s">
        <v>97</v>
      </c>
    </row>
    <row r="10" spans="3:11" ht="22.5" customHeight="1" thickTop="1">
      <c r="C10" s="148" t="s">
        <v>101</v>
      </c>
      <c r="D10" s="156">
        <v>0.25277777777777777</v>
      </c>
      <c r="E10" s="184"/>
      <c r="F10" s="6"/>
      <c r="G10" s="6"/>
      <c r="H10" s="118">
        <v>0.6597222222222222</v>
      </c>
      <c r="I10" s="36">
        <f aca="true" t="shared" si="0" ref="I10:I23">+J10*1.6</f>
        <v>0.2638888888888889</v>
      </c>
      <c r="J10" s="191">
        <f aca="true" t="shared" si="1" ref="J10:J23">+(H10/4000)*1000</f>
        <v>0.16493055555555555</v>
      </c>
      <c r="K10" s="18"/>
    </row>
    <row r="11" spans="3:11" ht="22.5" customHeight="1">
      <c r="C11" s="148" t="s">
        <v>102</v>
      </c>
      <c r="D11" s="156">
        <v>0.2611111111111111</v>
      </c>
      <c r="E11" s="184"/>
      <c r="F11" s="6"/>
      <c r="G11" s="6"/>
      <c r="H11" s="118">
        <v>0.6694444444444444</v>
      </c>
      <c r="I11" s="6">
        <f t="shared" si="0"/>
        <v>0.2677777777777778</v>
      </c>
      <c r="J11" s="7">
        <f t="shared" si="1"/>
        <v>0.1673611111111111</v>
      </c>
      <c r="K11" s="18"/>
    </row>
    <row r="12" spans="3:11" ht="22.5" customHeight="1">
      <c r="C12" s="148" t="s">
        <v>111</v>
      </c>
      <c r="D12" s="156">
        <v>0.2611111111111111</v>
      </c>
      <c r="E12" s="184"/>
      <c r="F12" s="6"/>
      <c r="G12" s="6"/>
      <c r="H12" s="118">
        <v>0.6722222222222222</v>
      </c>
      <c r="I12" s="6">
        <f t="shared" si="0"/>
        <v>0.2688888888888889</v>
      </c>
      <c r="J12" s="7">
        <f t="shared" si="1"/>
        <v>0.16805555555555554</v>
      </c>
      <c r="K12" s="18"/>
    </row>
    <row r="13" spans="3:11" ht="22.5" customHeight="1">
      <c r="C13" s="148" t="s">
        <v>8</v>
      </c>
      <c r="D13" s="156">
        <v>0.2659722222222222</v>
      </c>
      <c r="E13" s="184"/>
      <c r="F13" s="6"/>
      <c r="G13" s="6"/>
      <c r="H13" s="118">
        <v>0.6784722222222223</v>
      </c>
      <c r="I13" s="6">
        <f t="shared" si="0"/>
        <v>0.2713888888888889</v>
      </c>
      <c r="J13" s="7">
        <f t="shared" si="1"/>
        <v>0.16961805555555556</v>
      </c>
      <c r="K13" s="18"/>
    </row>
    <row r="14" spans="3:11" ht="22.5" customHeight="1">
      <c r="C14" s="148" t="s">
        <v>55</v>
      </c>
      <c r="D14" s="156">
        <v>0.26319444444444445</v>
      </c>
      <c r="E14" s="184"/>
      <c r="F14" s="6"/>
      <c r="G14" s="6"/>
      <c r="H14" s="118">
        <v>0.6784722222222223</v>
      </c>
      <c r="I14" s="6">
        <f t="shared" si="0"/>
        <v>0.2713888888888889</v>
      </c>
      <c r="J14" s="7">
        <f t="shared" si="1"/>
        <v>0.16961805555555556</v>
      </c>
      <c r="K14" s="18"/>
    </row>
    <row r="15" spans="3:11" ht="22.5" customHeight="1">
      <c r="C15" s="148" t="s">
        <v>57</v>
      </c>
      <c r="D15" s="156">
        <v>0.2798611111111111</v>
      </c>
      <c r="E15" s="184"/>
      <c r="F15" s="6"/>
      <c r="G15" s="6"/>
      <c r="H15" s="118">
        <v>0.7020833333333334</v>
      </c>
      <c r="I15" s="6">
        <f t="shared" si="0"/>
        <v>0.2808333333333334</v>
      </c>
      <c r="J15" s="7">
        <f t="shared" si="1"/>
        <v>0.17552083333333335</v>
      </c>
      <c r="K15" s="18"/>
    </row>
    <row r="16" spans="3:11" ht="26.25" customHeight="1">
      <c r="C16" s="147" t="s">
        <v>15</v>
      </c>
      <c r="D16" s="185">
        <v>0.27847222222222223</v>
      </c>
      <c r="E16" s="184"/>
      <c r="F16" s="20"/>
      <c r="G16" s="20"/>
      <c r="H16" s="150">
        <v>0.7034722222222222</v>
      </c>
      <c r="I16" s="6">
        <f t="shared" si="0"/>
        <v>0.28138888888888886</v>
      </c>
      <c r="J16" s="7">
        <f t="shared" si="1"/>
        <v>0.17586805555555554</v>
      </c>
      <c r="K16" s="113"/>
    </row>
    <row r="17" spans="3:11" ht="26.25" customHeight="1">
      <c r="C17" s="147" t="s">
        <v>54</v>
      </c>
      <c r="D17" s="185">
        <v>0.27847222222222223</v>
      </c>
      <c r="E17" s="184"/>
      <c r="F17" s="20"/>
      <c r="G17" s="20"/>
      <c r="H17" s="150">
        <v>0.7041666666666666</v>
      </c>
      <c r="I17" s="6">
        <f t="shared" si="0"/>
        <v>0.2816666666666667</v>
      </c>
      <c r="J17" s="7">
        <f t="shared" si="1"/>
        <v>0.17604166666666665</v>
      </c>
      <c r="K17" s="113"/>
    </row>
    <row r="18" spans="3:11" ht="26.25" customHeight="1">
      <c r="C18" s="147" t="s">
        <v>9</v>
      </c>
      <c r="D18" s="185">
        <v>0.2965277777777778</v>
      </c>
      <c r="E18" s="184"/>
      <c r="F18" s="20"/>
      <c r="G18" s="20"/>
      <c r="H18" s="192">
        <v>0.7395833333333334</v>
      </c>
      <c r="I18" s="6">
        <f t="shared" si="0"/>
        <v>0.29583333333333334</v>
      </c>
      <c r="J18" s="7">
        <f t="shared" si="1"/>
        <v>0.18489583333333334</v>
      </c>
      <c r="K18" s="113"/>
    </row>
    <row r="19" spans="3:11" ht="26.25" customHeight="1">
      <c r="C19" s="148" t="s">
        <v>58</v>
      </c>
      <c r="D19" s="156">
        <v>0.2798611111111111</v>
      </c>
      <c r="E19" s="184"/>
      <c r="F19" s="6"/>
      <c r="G19" s="20"/>
      <c r="H19" s="118">
        <v>0.7458333333333332</v>
      </c>
      <c r="I19" s="6">
        <f t="shared" si="0"/>
        <v>0.2983333333333333</v>
      </c>
      <c r="J19" s="7">
        <f t="shared" si="1"/>
        <v>0.1864583333333333</v>
      </c>
      <c r="K19" s="18"/>
    </row>
    <row r="20" spans="3:11" ht="26.25" customHeight="1">
      <c r="C20" s="148" t="s">
        <v>103</v>
      </c>
      <c r="D20" s="156">
        <v>0.29444444444444445</v>
      </c>
      <c r="E20" s="184"/>
      <c r="F20" s="6"/>
      <c r="G20" s="20"/>
      <c r="H20" s="193">
        <v>0.7520833333333333</v>
      </c>
      <c r="I20" s="6">
        <f t="shared" si="0"/>
        <v>0.30083333333333334</v>
      </c>
      <c r="J20" s="7">
        <f t="shared" si="1"/>
        <v>0.18802083333333333</v>
      </c>
      <c r="K20" s="18"/>
    </row>
    <row r="21" spans="3:11" ht="26.25" customHeight="1">
      <c r="C21" s="148" t="s">
        <v>56</v>
      </c>
      <c r="D21" s="156">
        <v>0.3013888888888889</v>
      </c>
      <c r="E21" s="184"/>
      <c r="F21" s="6"/>
      <c r="G21" s="20"/>
      <c r="H21" s="193">
        <v>0.7638888888888888</v>
      </c>
      <c r="I21" s="6">
        <f t="shared" si="0"/>
        <v>0.3055555555555556</v>
      </c>
      <c r="J21" s="7">
        <f t="shared" si="1"/>
        <v>0.1909722222222222</v>
      </c>
      <c r="K21" s="18"/>
    </row>
    <row r="22" spans="3:11" ht="26.25" customHeight="1">
      <c r="C22" s="148" t="s">
        <v>13</v>
      </c>
      <c r="D22" s="156">
        <v>0.30069444444444443</v>
      </c>
      <c r="E22" s="194"/>
      <c r="F22" s="125"/>
      <c r="G22" s="177"/>
      <c r="H22" s="123">
        <v>0.7805555555555556</v>
      </c>
      <c r="I22" s="6">
        <f t="shared" si="0"/>
        <v>0.31222222222222223</v>
      </c>
      <c r="J22" s="7">
        <f t="shared" si="1"/>
        <v>0.1951388888888889</v>
      </c>
      <c r="K22" s="18"/>
    </row>
    <row r="23" spans="3:11" ht="26.25" customHeight="1">
      <c r="C23" s="148" t="s">
        <v>14</v>
      </c>
      <c r="D23" s="156">
        <v>0.2965277777777778</v>
      </c>
      <c r="E23" s="194"/>
      <c r="F23" s="125"/>
      <c r="G23" s="177"/>
      <c r="H23" s="123">
        <v>0.7930555555555556</v>
      </c>
      <c r="I23" s="125">
        <f t="shared" si="0"/>
        <v>0.3172222222222223</v>
      </c>
      <c r="J23" s="122">
        <f t="shared" si="1"/>
        <v>0.1982638888888889</v>
      </c>
      <c r="K23" s="18"/>
    </row>
    <row r="24" spans="3:10" ht="12.75" customHeight="1" thickBot="1">
      <c r="C24" s="149" t="s">
        <v>1</v>
      </c>
      <c r="D24" s="186"/>
      <c r="E24" s="187"/>
      <c r="F24" s="133"/>
      <c r="G24" s="133"/>
      <c r="H24" s="143" t="s">
        <v>1</v>
      </c>
      <c r="I24" s="141"/>
      <c r="J24" s="112"/>
    </row>
    <row r="25" spans="3:12" ht="18.75" customHeight="1" thickBot="1" thickTop="1">
      <c r="C25" s="159" t="s">
        <v>80</v>
      </c>
      <c r="D25" s="188" t="s">
        <v>12</v>
      </c>
      <c r="E25" s="189"/>
      <c r="F25" s="165"/>
      <c r="G25" s="165"/>
      <c r="H25" s="183" t="s">
        <v>4</v>
      </c>
      <c r="I25" s="178" t="s">
        <v>97</v>
      </c>
      <c r="J25" s="172" t="s">
        <v>88</v>
      </c>
      <c r="K25" t="s">
        <v>99</v>
      </c>
      <c r="L25" s="105" t="s">
        <v>100</v>
      </c>
    </row>
    <row r="26" spans="3:12" ht="25.5" customHeight="1" thickTop="1">
      <c r="C26" s="148" t="s">
        <v>83</v>
      </c>
      <c r="D26" s="156">
        <v>0.3020833333333333</v>
      </c>
      <c r="E26" s="184"/>
      <c r="F26" s="6"/>
      <c r="G26" s="6"/>
      <c r="H26" s="195">
        <v>0.6020833333333333</v>
      </c>
      <c r="I26" s="196"/>
      <c r="J26" s="174"/>
      <c r="K26" s="18"/>
      <c r="L26" s="18"/>
    </row>
    <row r="27" spans="3:12" ht="25.5" customHeight="1">
      <c r="C27" s="148" t="s">
        <v>59</v>
      </c>
      <c r="D27" s="156">
        <v>0.3020833333333333</v>
      </c>
      <c r="E27" s="190"/>
      <c r="F27" s="13"/>
      <c r="G27" s="13"/>
      <c r="H27" s="197">
        <v>0.6298611111111111</v>
      </c>
      <c r="I27" s="198"/>
      <c r="J27" s="175"/>
      <c r="K27" s="18"/>
      <c r="L27" s="18"/>
    </row>
    <row r="28" spans="3:12" ht="25.5" customHeight="1">
      <c r="C28" s="148" t="s">
        <v>62</v>
      </c>
      <c r="D28" s="156">
        <v>0.3298611111111111</v>
      </c>
      <c r="E28" s="190"/>
      <c r="F28" s="13"/>
      <c r="G28" s="13"/>
      <c r="H28" s="197">
        <v>0.6645833333333333</v>
      </c>
      <c r="I28" s="198"/>
      <c r="J28" s="175"/>
      <c r="K28" s="18"/>
      <c r="L28" s="18"/>
    </row>
    <row r="29" spans="3:12" ht="25.5" customHeight="1">
      <c r="C29" s="148" t="s">
        <v>52</v>
      </c>
      <c r="D29" s="156">
        <v>0.34027777777777773</v>
      </c>
      <c r="E29" s="190"/>
      <c r="F29" s="13"/>
      <c r="G29" s="13"/>
      <c r="H29" s="197">
        <v>0.6798611111111111</v>
      </c>
      <c r="I29" s="198"/>
      <c r="J29" s="175"/>
      <c r="K29" s="18"/>
      <c r="L29" s="18"/>
    </row>
    <row r="30" spans="3:12" ht="25.5" customHeight="1">
      <c r="C30" s="148" t="s">
        <v>84</v>
      </c>
      <c r="D30" s="156">
        <v>0.3298611111111111</v>
      </c>
      <c r="E30" s="190"/>
      <c r="F30" s="13"/>
      <c r="G30" s="13"/>
      <c r="H30" s="197" t="s">
        <v>123</v>
      </c>
      <c r="I30" s="198"/>
      <c r="J30" s="175"/>
      <c r="K30" s="18"/>
      <c r="L30" s="18"/>
    </row>
    <row r="31" spans="3:10" ht="18.75" customHeight="1" thickBot="1">
      <c r="C31" s="135"/>
      <c r="D31" s="144"/>
      <c r="E31" s="145"/>
      <c r="F31" s="145"/>
      <c r="G31" s="145"/>
      <c r="H31" s="146"/>
      <c r="I31" s="137"/>
      <c r="J31" s="139"/>
    </row>
    <row r="32" ht="12.75">
      <c r="D32" s="105"/>
    </row>
    <row r="33" ht="12.75">
      <c r="D33" s="105"/>
    </row>
    <row r="34" ht="12.75">
      <c r="D34" s="105"/>
    </row>
    <row r="35" ht="12.75">
      <c r="D35" s="105"/>
    </row>
    <row r="36" ht="12.75">
      <c r="D36" s="105"/>
    </row>
  </sheetData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3"/>
  <sheetViews>
    <sheetView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21.140625" style="0" customWidth="1"/>
    <col min="3" max="3" width="14.421875" style="0" customWidth="1"/>
    <col min="4" max="4" width="10.140625" style="0" customWidth="1"/>
    <col min="5" max="5" width="9.00390625" style="0" customWidth="1"/>
    <col min="6" max="6" width="9.28125" style="0" customWidth="1"/>
    <col min="7" max="7" width="9.28125" style="105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115</v>
      </c>
      <c r="C6" s="107" t="s">
        <v>116</v>
      </c>
      <c r="D6" s="107"/>
      <c r="E6" s="107"/>
      <c r="F6" s="107"/>
      <c r="G6" s="201"/>
      <c r="H6" s="108"/>
      <c r="I6" s="109" t="s">
        <v>1</v>
      </c>
      <c r="J6" s="107"/>
      <c r="K6" s="110"/>
    </row>
    <row r="7" spans="2:13" ht="21" customHeight="1">
      <c r="B7" s="1" t="s">
        <v>117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1</v>
      </c>
      <c r="C8" s="86" t="s">
        <v>96</v>
      </c>
      <c r="D8" s="4">
        <v>4975</v>
      </c>
      <c r="E8" s="2"/>
      <c r="F8" s="32" t="s">
        <v>1</v>
      </c>
      <c r="G8" s="32" t="s">
        <v>1</v>
      </c>
      <c r="H8" s="3" t="s">
        <v>1</v>
      </c>
      <c r="I8" s="111"/>
      <c r="J8" s="2"/>
      <c r="K8" s="112"/>
      <c r="M8" s="17" t="s">
        <v>1</v>
      </c>
    </row>
    <row r="9" spans="2:11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181" t="s">
        <v>37</v>
      </c>
      <c r="I9" s="168" t="s">
        <v>4</v>
      </c>
      <c r="J9" s="165" t="s">
        <v>86</v>
      </c>
      <c r="K9" s="172" t="s">
        <v>88</v>
      </c>
    </row>
    <row r="10" spans="2:13" ht="24.75" customHeight="1" thickTop="1">
      <c r="B10" s="117" t="s">
        <v>22</v>
      </c>
      <c r="C10" s="153">
        <v>0.2152777777777778</v>
      </c>
      <c r="D10" s="23">
        <f aca="true" t="shared" si="0" ref="D10:D29">+E10-C10</f>
        <v>0.24305555555555552</v>
      </c>
      <c r="E10" s="6">
        <v>0.4583333333333333</v>
      </c>
      <c r="F10" s="23">
        <f aca="true" t="shared" si="1" ref="F10:F29">+G10-E10</f>
        <v>0.24791666666666673</v>
      </c>
      <c r="G10" s="36">
        <v>0.70625</v>
      </c>
      <c r="H10" s="25">
        <f aca="true" t="shared" si="2" ref="H10:H29">+AVERAGE(D10,F10)</f>
        <v>0.24548611111111113</v>
      </c>
      <c r="I10" s="118">
        <v>0.7229166666666668</v>
      </c>
      <c r="J10" s="6">
        <f>AVERAGE(C10,D10,F10)</f>
        <v>0.2354166666666667</v>
      </c>
      <c r="K10" s="7">
        <f>(+I10/5000)*1000</f>
        <v>0.14458333333333334</v>
      </c>
      <c r="M10" s="116"/>
    </row>
    <row r="11" spans="2:13" ht="24.75" customHeight="1">
      <c r="B11" s="117" t="s">
        <v>25</v>
      </c>
      <c r="C11" s="153">
        <v>0.2347222222222222</v>
      </c>
      <c r="D11" s="23">
        <f t="shared" si="0"/>
        <v>0.2520833333333333</v>
      </c>
      <c r="E11" s="6">
        <v>0.48680555555555555</v>
      </c>
      <c r="F11" s="23">
        <f t="shared" si="1"/>
        <v>0.24652777777777785</v>
      </c>
      <c r="G11" s="6">
        <v>0.7333333333333334</v>
      </c>
      <c r="H11" s="25">
        <f t="shared" si="2"/>
        <v>0.24930555555555559</v>
      </c>
      <c r="I11" s="118">
        <v>0.7479166666666667</v>
      </c>
      <c r="J11" s="6">
        <f aca="true" t="shared" si="3" ref="J11:J29">AVERAGE(C11,D11,F11)</f>
        <v>0.24444444444444446</v>
      </c>
      <c r="K11" s="7">
        <f aca="true" t="shared" si="4" ref="K11:K29">(+I11/5000)*1000</f>
        <v>0.14958333333333332</v>
      </c>
      <c r="L11" s="18"/>
      <c r="M11" s="116"/>
    </row>
    <row r="12" spans="2:13" ht="24.75" customHeight="1">
      <c r="B12" s="130" t="s">
        <v>38</v>
      </c>
      <c r="C12" s="153">
        <v>0.2263888888888889</v>
      </c>
      <c r="D12" s="23">
        <f t="shared" si="0"/>
        <v>0.2520833333333333</v>
      </c>
      <c r="E12" s="6">
        <v>0.4784722222222222</v>
      </c>
      <c r="F12" s="23">
        <f t="shared" si="1"/>
        <v>0.2569444444444444</v>
      </c>
      <c r="G12" s="6">
        <v>0.7354166666666666</v>
      </c>
      <c r="H12" s="25">
        <f t="shared" si="2"/>
        <v>0.2545138888888889</v>
      </c>
      <c r="I12" s="118">
        <v>0.7493055555555556</v>
      </c>
      <c r="J12" s="6">
        <f t="shared" si="3"/>
        <v>0.24513888888888888</v>
      </c>
      <c r="K12" s="7">
        <f t="shared" si="4"/>
        <v>0.1498611111111111</v>
      </c>
      <c r="L12" s="18"/>
      <c r="M12" s="116"/>
    </row>
    <row r="13" spans="2:13" ht="24.75" customHeight="1">
      <c r="B13" s="199" t="s">
        <v>28</v>
      </c>
      <c r="C13" s="200">
        <v>0.2423611111111111</v>
      </c>
      <c r="D13" s="23">
        <f t="shared" si="0"/>
        <v>0.2583333333333333</v>
      </c>
      <c r="E13" s="6">
        <v>0.5006944444444444</v>
      </c>
      <c r="F13" s="23">
        <f t="shared" si="1"/>
        <v>0.26597222222222217</v>
      </c>
      <c r="G13" s="125">
        <v>0.7666666666666666</v>
      </c>
      <c r="H13" s="25">
        <f t="shared" si="2"/>
        <v>0.26215277777777773</v>
      </c>
      <c r="I13" s="123">
        <v>0.7604166666666666</v>
      </c>
      <c r="J13" s="6">
        <f t="shared" si="3"/>
        <v>0.25555555555555554</v>
      </c>
      <c r="K13" s="7">
        <f t="shared" si="4"/>
        <v>0.15208333333333335</v>
      </c>
      <c r="L13" s="18"/>
      <c r="M13" s="116"/>
    </row>
    <row r="14" spans="2:13" ht="24.75" customHeight="1">
      <c r="B14" s="119" t="s">
        <v>65</v>
      </c>
      <c r="C14" s="154">
        <v>0.23611111111111113</v>
      </c>
      <c r="D14" s="23">
        <f t="shared" si="0"/>
        <v>0.2666666666666666</v>
      </c>
      <c r="E14" s="125">
        <v>0.5027777777777778</v>
      </c>
      <c r="F14" s="23">
        <f t="shared" si="1"/>
        <v>0.25416666666666676</v>
      </c>
      <c r="G14" s="125">
        <v>0.7569444444444445</v>
      </c>
      <c r="H14" s="25">
        <f t="shared" si="2"/>
        <v>0.2604166666666667</v>
      </c>
      <c r="I14" s="123">
        <v>0.7694444444444444</v>
      </c>
      <c r="J14" s="6">
        <f t="shared" si="3"/>
        <v>0.2523148148148148</v>
      </c>
      <c r="K14" s="7">
        <f t="shared" si="4"/>
        <v>0.15388888888888888</v>
      </c>
      <c r="L14" s="18"/>
      <c r="M14" s="116"/>
    </row>
    <row r="15" spans="2:13" ht="24.75" customHeight="1">
      <c r="B15" s="117" t="s">
        <v>66</v>
      </c>
      <c r="C15" s="153">
        <v>0.25</v>
      </c>
      <c r="D15" s="23">
        <f t="shared" si="0"/>
        <v>0.2763888888888889</v>
      </c>
      <c r="E15" s="6">
        <v>0.5263888888888889</v>
      </c>
      <c r="F15" s="23">
        <f t="shared" si="1"/>
        <v>0.2645833333333334</v>
      </c>
      <c r="G15" s="6">
        <v>0.7909722222222223</v>
      </c>
      <c r="H15" s="25">
        <f t="shared" si="2"/>
        <v>0.27048611111111115</v>
      </c>
      <c r="I15" s="118">
        <v>0.80625</v>
      </c>
      <c r="J15" s="6">
        <f t="shared" si="3"/>
        <v>0.26365740740740745</v>
      </c>
      <c r="K15" s="7">
        <f t="shared" si="4"/>
        <v>0.16125</v>
      </c>
      <c r="L15" s="18"/>
      <c r="M15" s="116"/>
    </row>
    <row r="16" spans="1:13" ht="24.75" customHeight="1">
      <c r="A16" t="s">
        <v>98</v>
      </c>
      <c r="B16" s="117" t="s">
        <v>39</v>
      </c>
      <c r="C16" s="153">
        <v>0.2569444444444445</v>
      </c>
      <c r="D16" s="23">
        <f t="shared" si="0"/>
        <v>0.27152777777777776</v>
      </c>
      <c r="E16" s="6">
        <v>0.5284722222222222</v>
      </c>
      <c r="F16" s="23">
        <f t="shared" si="1"/>
        <v>0.26736111111111116</v>
      </c>
      <c r="G16" s="6">
        <v>0.7958333333333334</v>
      </c>
      <c r="H16" s="25">
        <f t="shared" si="2"/>
        <v>0.2694444444444445</v>
      </c>
      <c r="I16" s="118">
        <v>0.8125</v>
      </c>
      <c r="J16" s="6">
        <f t="shared" si="3"/>
        <v>0.2652777777777778</v>
      </c>
      <c r="K16" s="7">
        <f t="shared" si="4"/>
        <v>0.1625</v>
      </c>
      <c r="L16" s="18"/>
      <c r="M16" s="18"/>
    </row>
    <row r="17" spans="2:13" ht="24.75" customHeight="1">
      <c r="B17" s="117" t="s">
        <v>68</v>
      </c>
      <c r="C17" s="153">
        <v>0.2555555555555556</v>
      </c>
      <c r="D17" s="23">
        <f t="shared" si="0"/>
        <v>0.27291666666666664</v>
      </c>
      <c r="E17" s="6">
        <v>0.5284722222222222</v>
      </c>
      <c r="F17" s="23">
        <f t="shared" si="1"/>
        <v>0.27430555555555547</v>
      </c>
      <c r="G17" s="6">
        <v>0.8027777777777777</v>
      </c>
      <c r="H17" s="25">
        <f t="shared" si="2"/>
        <v>0.273611111111111</v>
      </c>
      <c r="I17" s="118">
        <v>0.8194444444444445</v>
      </c>
      <c r="J17" s="6">
        <f t="shared" si="3"/>
        <v>0.26759259259259255</v>
      </c>
      <c r="K17" s="7">
        <f t="shared" si="4"/>
        <v>0.1638888888888889</v>
      </c>
      <c r="L17" s="18"/>
      <c r="M17" s="18"/>
    </row>
    <row r="18" spans="2:13" ht="24.75" customHeight="1">
      <c r="B18" s="117" t="s">
        <v>31</v>
      </c>
      <c r="C18" s="153">
        <v>0.2569444444444445</v>
      </c>
      <c r="D18" s="23">
        <f t="shared" si="0"/>
        <v>0.27986111111111106</v>
      </c>
      <c r="E18" s="6">
        <v>0.5368055555555555</v>
      </c>
      <c r="F18" s="23">
        <f t="shared" si="1"/>
        <v>0.2777777777777778</v>
      </c>
      <c r="G18" s="6">
        <v>0.8145833333333333</v>
      </c>
      <c r="H18" s="25">
        <f t="shared" si="2"/>
        <v>0.2788194444444444</v>
      </c>
      <c r="I18" s="118">
        <v>0.8270833333333334</v>
      </c>
      <c r="J18" s="6">
        <f t="shared" si="3"/>
        <v>0.27152777777777776</v>
      </c>
      <c r="K18" s="7">
        <f t="shared" si="4"/>
        <v>0.16541666666666668</v>
      </c>
      <c r="L18" s="18"/>
      <c r="M18" s="18"/>
    </row>
    <row r="19" spans="2:13" ht="24.75" customHeight="1">
      <c r="B19" s="117" t="s">
        <v>106</v>
      </c>
      <c r="C19" s="153">
        <v>0.25972222222222224</v>
      </c>
      <c r="D19" s="23">
        <f t="shared" si="0"/>
        <v>0.2819444444444444</v>
      </c>
      <c r="E19" s="6">
        <v>0.5416666666666666</v>
      </c>
      <c r="F19" s="23">
        <f t="shared" si="1"/>
        <v>0.27708333333333335</v>
      </c>
      <c r="G19" s="6">
        <v>0.81875</v>
      </c>
      <c r="H19" s="25">
        <f t="shared" si="2"/>
        <v>0.27951388888888884</v>
      </c>
      <c r="I19" s="118">
        <v>0.8388888888888889</v>
      </c>
      <c r="J19" s="6">
        <f t="shared" si="3"/>
        <v>0.27291666666666664</v>
      </c>
      <c r="K19" s="7">
        <f t="shared" si="4"/>
        <v>0.16777777777777778</v>
      </c>
      <c r="L19" s="18"/>
      <c r="M19" s="18"/>
    </row>
    <row r="20" spans="2:13" ht="24.75" customHeight="1">
      <c r="B20" s="117" t="s">
        <v>70</v>
      </c>
      <c r="C20" s="153">
        <v>0.2569444444444445</v>
      </c>
      <c r="D20" s="23">
        <f t="shared" si="0"/>
        <v>0.28472222222222215</v>
      </c>
      <c r="E20" s="6">
        <v>0.5416666666666666</v>
      </c>
      <c r="F20" s="23">
        <f t="shared" si="1"/>
        <v>0.29027777777777775</v>
      </c>
      <c r="G20" s="6">
        <v>0.8319444444444444</v>
      </c>
      <c r="H20" s="25">
        <f t="shared" si="2"/>
        <v>0.2875</v>
      </c>
      <c r="I20" s="118">
        <v>0.8520833333333333</v>
      </c>
      <c r="J20" s="6">
        <f t="shared" si="3"/>
        <v>0.2773148148148148</v>
      </c>
      <c r="K20" s="7">
        <f t="shared" si="4"/>
        <v>0.17041666666666666</v>
      </c>
      <c r="L20" s="18"/>
      <c r="M20" s="18"/>
    </row>
    <row r="21" spans="2:13" ht="24.75" customHeight="1">
      <c r="B21" s="117" t="s">
        <v>29</v>
      </c>
      <c r="C21" s="153">
        <v>0.2520833333333333</v>
      </c>
      <c r="D21" s="23">
        <f t="shared" si="0"/>
        <v>0.2909722222222222</v>
      </c>
      <c r="E21" s="6">
        <v>0.5430555555555555</v>
      </c>
      <c r="F21" s="23">
        <f t="shared" si="1"/>
        <v>0.2944444444444445</v>
      </c>
      <c r="G21" s="6">
        <v>0.8375</v>
      </c>
      <c r="H21" s="25">
        <f t="shared" si="2"/>
        <v>0.29270833333333335</v>
      </c>
      <c r="I21" s="118">
        <v>0.8520833333333333</v>
      </c>
      <c r="J21" s="6">
        <f t="shared" si="3"/>
        <v>0.2791666666666667</v>
      </c>
      <c r="K21" s="7">
        <f t="shared" si="4"/>
        <v>0.17041666666666666</v>
      </c>
      <c r="L21" s="18"/>
      <c r="M21" s="18"/>
    </row>
    <row r="22" spans="2:13" ht="24.75" customHeight="1">
      <c r="B22" s="117" t="s">
        <v>33</v>
      </c>
      <c r="C22" s="153">
        <v>0.27569444444444446</v>
      </c>
      <c r="D22" s="23">
        <f t="shared" si="0"/>
        <v>0.29374999999999996</v>
      </c>
      <c r="E22" s="6">
        <v>0.5694444444444444</v>
      </c>
      <c r="F22" s="23">
        <f t="shared" si="1"/>
        <v>0.2833333333333333</v>
      </c>
      <c r="G22" s="6">
        <v>0.8527777777777777</v>
      </c>
      <c r="H22" s="25">
        <f t="shared" si="2"/>
        <v>0.28854166666666664</v>
      </c>
      <c r="I22" s="118">
        <v>0.8694444444444445</v>
      </c>
      <c r="J22" s="6">
        <f t="shared" si="3"/>
        <v>0.28425925925925927</v>
      </c>
      <c r="K22" s="7">
        <f t="shared" si="4"/>
        <v>0.1738888888888889</v>
      </c>
      <c r="L22" s="18"/>
      <c r="M22" s="18"/>
    </row>
    <row r="23" spans="2:13" ht="24.75" customHeight="1">
      <c r="B23" s="117" t="s">
        <v>27</v>
      </c>
      <c r="C23" s="153">
        <v>0.26875</v>
      </c>
      <c r="D23" s="23">
        <f t="shared" si="0"/>
        <v>0.2881944444444445</v>
      </c>
      <c r="E23" s="6">
        <v>0.5569444444444445</v>
      </c>
      <c r="F23" s="23">
        <f t="shared" si="1"/>
        <v>0.30138888888888893</v>
      </c>
      <c r="G23" s="6">
        <v>0.8583333333333334</v>
      </c>
      <c r="H23" s="25">
        <f t="shared" si="2"/>
        <v>0.2947916666666667</v>
      </c>
      <c r="I23" s="118">
        <v>0.876388888888889</v>
      </c>
      <c r="J23" s="6">
        <f t="shared" si="3"/>
        <v>0.28611111111111115</v>
      </c>
      <c r="K23" s="7">
        <f t="shared" si="4"/>
        <v>0.1752777777777778</v>
      </c>
      <c r="L23" s="18"/>
      <c r="M23" s="18"/>
    </row>
    <row r="24" spans="2:13" ht="24.75" customHeight="1">
      <c r="B24" s="117" t="s">
        <v>30</v>
      </c>
      <c r="C24" s="153">
        <v>0.27569444444444446</v>
      </c>
      <c r="D24" s="23">
        <f t="shared" si="0"/>
        <v>0.29374999999999996</v>
      </c>
      <c r="E24" s="6">
        <v>0.5694444444444444</v>
      </c>
      <c r="F24" s="23">
        <f t="shared" si="1"/>
        <v>0.29374999999999996</v>
      </c>
      <c r="G24" s="6">
        <v>0.8631944444444444</v>
      </c>
      <c r="H24" s="25">
        <f t="shared" si="2"/>
        <v>0.29374999999999996</v>
      </c>
      <c r="I24" s="118">
        <v>0.88125</v>
      </c>
      <c r="J24" s="6">
        <f t="shared" si="3"/>
        <v>0.2877314814814815</v>
      </c>
      <c r="K24" s="7">
        <f t="shared" si="4"/>
        <v>0.17625</v>
      </c>
      <c r="L24" s="18"/>
      <c r="M24" s="18"/>
    </row>
    <row r="25" spans="2:13" ht="24.75" customHeight="1">
      <c r="B25" s="117" t="s">
        <v>72</v>
      </c>
      <c r="C25" s="153">
        <v>0.2965277777777778</v>
      </c>
      <c r="D25" s="23">
        <f t="shared" si="0"/>
        <v>0.32083333333333336</v>
      </c>
      <c r="E25" s="6">
        <v>0.6173611111111111</v>
      </c>
      <c r="F25" s="23">
        <f t="shared" si="1"/>
        <v>0.31874999999999987</v>
      </c>
      <c r="G25" s="6">
        <v>0.936111111111111</v>
      </c>
      <c r="H25" s="25">
        <f t="shared" si="2"/>
        <v>0.3197916666666666</v>
      </c>
      <c r="I25" s="118">
        <v>0.9493055555555556</v>
      </c>
      <c r="J25" s="6">
        <f t="shared" si="3"/>
        <v>0.312037037037037</v>
      </c>
      <c r="K25" s="7">
        <f t="shared" si="4"/>
        <v>0.18986111111111115</v>
      </c>
      <c r="L25" s="18"/>
      <c r="M25" s="18"/>
    </row>
    <row r="26" spans="2:13" ht="24.75" customHeight="1">
      <c r="B26" s="117" t="s">
        <v>118</v>
      </c>
      <c r="C26" s="153">
        <v>0.2965277777777778</v>
      </c>
      <c r="D26" s="23">
        <f t="shared" si="0"/>
        <v>0.32083333333333336</v>
      </c>
      <c r="E26" s="6">
        <v>0.6173611111111111</v>
      </c>
      <c r="F26" s="23">
        <f t="shared" si="1"/>
        <v>0.31666666666666665</v>
      </c>
      <c r="G26" s="6">
        <v>0.9340277777777778</v>
      </c>
      <c r="H26" s="25">
        <f t="shared" si="2"/>
        <v>0.31875</v>
      </c>
      <c r="I26" s="118">
        <v>0.95</v>
      </c>
      <c r="J26" s="6">
        <f t="shared" si="3"/>
        <v>0.3113425925925926</v>
      </c>
      <c r="K26" s="7">
        <f t="shared" si="4"/>
        <v>0.18999999999999997</v>
      </c>
      <c r="L26" s="18"/>
      <c r="M26" s="18"/>
    </row>
    <row r="27" spans="2:13" ht="24.75" customHeight="1">
      <c r="B27" s="117" t="s">
        <v>119</v>
      </c>
      <c r="C27" s="153">
        <v>0.30625</v>
      </c>
      <c r="D27" s="23">
        <f t="shared" si="0"/>
        <v>0.3486111111111111</v>
      </c>
      <c r="E27" s="6">
        <v>0.6548611111111111</v>
      </c>
      <c r="F27" s="23">
        <f t="shared" si="1"/>
        <v>0.36597222222222214</v>
      </c>
      <c r="G27" s="202">
        <v>1.0208333333333333</v>
      </c>
      <c r="H27" s="25">
        <f t="shared" si="2"/>
        <v>0.3572916666666666</v>
      </c>
      <c r="I27" s="170" t="s">
        <v>120</v>
      </c>
      <c r="J27" s="6">
        <f t="shared" si="3"/>
        <v>0.34027777777777773</v>
      </c>
      <c r="K27" s="7">
        <f t="shared" si="4"/>
        <v>0.20833333333333334</v>
      </c>
      <c r="L27" s="18"/>
      <c r="M27" s="18"/>
    </row>
    <row r="28" spans="2:13" ht="24.75" customHeight="1">
      <c r="B28" s="117" t="s">
        <v>36</v>
      </c>
      <c r="C28" s="153">
        <v>0.37083333333333335</v>
      </c>
      <c r="D28" s="23">
        <f t="shared" si="0"/>
        <v>0.4340277777777778</v>
      </c>
      <c r="E28" s="6">
        <v>0.8048611111111111</v>
      </c>
      <c r="F28" s="23">
        <f t="shared" si="1"/>
        <v>0.4243055555555556</v>
      </c>
      <c r="G28" s="202">
        <v>1.2291666666666667</v>
      </c>
      <c r="H28" s="25">
        <f t="shared" si="2"/>
        <v>0.4291666666666667</v>
      </c>
      <c r="I28" s="170" t="s">
        <v>121</v>
      </c>
      <c r="J28" s="6">
        <f t="shared" si="3"/>
        <v>0.40972222222222227</v>
      </c>
      <c r="K28" s="7">
        <f t="shared" si="4"/>
        <v>0.24250000000000005</v>
      </c>
      <c r="L28" s="18"/>
      <c r="M28" s="18"/>
    </row>
    <row r="29" spans="2:13" ht="24.75" customHeight="1">
      <c r="B29" s="117" t="s">
        <v>107</v>
      </c>
      <c r="C29" s="153">
        <v>0.37083333333333335</v>
      </c>
      <c r="D29" s="23">
        <f t="shared" si="0"/>
        <v>0.4340277777777778</v>
      </c>
      <c r="E29" s="6">
        <v>0.8048611111111111</v>
      </c>
      <c r="F29" s="23">
        <f t="shared" si="1"/>
        <v>0.42499999999999993</v>
      </c>
      <c r="G29" s="202">
        <v>1.229861111111111</v>
      </c>
      <c r="H29" s="25">
        <f t="shared" si="2"/>
        <v>0.42951388888888886</v>
      </c>
      <c r="I29" s="170" t="s">
        <v>122</v>
      </c>
      <c r="J29" s="6">
        <f t="shared" si="3"/>
        <v>0.4099537037037037</v>
      </c>
      <c r="K29" s="7">
        <f t="shared" si="4"/>
        <v>0.24388888888888888</v>
      </c>
      <c r="L29" s="18"/>
      <c r="M29" s="18"/>
    </row>
    <row r="30" spans="2:11" ht="12.75" customHeight="1" thickBot="1">
      <c r="B30" s="119" t="s">
        <v>1</v>
      </c>
      <c r="C30" s="120"/>
      <c r="D30" s="125"/>
      <c r="E30" s="121"/>
      <c r="F30" s="128"/>
      <c r="G30" s="133"/>
      <c r="H30" s="129"/>
      <c r="I30" s="123"/>
      <c r="J30" s="125"/>
      <c r="K30" s="122"/>
    </row>
    <row r="31" spans="2:13" ht="20.25" customHeight="1" thickBot="1" thickTop="1">
      <c r="B31" s="173" t="s">
        <v>50</v>
      </c>
      <c r="C31" s="160" t="s">
        <v>12</v>
      </c>
      <c r="D31" s="160" t="s">
        <v>1</v>
      </c>
      <c r="E31" s="161" t="s">
        <v>1</v>
      </c>
      <c r="F31" s="162" t="s">
        <v>1</v>
      </c>
      <c r="G31" s="160"/>
      <c r="H31" s="163"/>
      <c r="I31" s="164" t="s">
        <v>4</v>
      </c>
      <c r="J31" s="178" t="s">
        <v>97</v>
      </c>
      <c r="K31" s="172" t="s">
        <v>88</v>
      </c>
      <c r="M31" s="176"/>
    </row>
    <row r="32" spans="2:13" ht="24.75" customHeight="1" thickTop="1">
      <c r="B32" s="130" t="s">
        <v>108</v>
      </c>
      <c r="C32" s="155">
        <v>0.2569444444444445</v>
      </c>
      <c r="D32" s="6"/>
      <c r="E32" s="13"/>
      <c r="F32" s="131"/>
      <c r="G32" s="13"/>
      <c r="H32" s="14"/>
      <c r="I32" s="195">
        <v>0.5083333333333333</v>
      </c>
      <c r="J32" s="196"/>
      <c r="K32" s="174"/>
      <c r="L32" s="18">
        <f aca="true" t="shared" si="5" ref="L32:L37">+K32*3.2</f>
        <v>0</v>
      </c>
      <c r="M32" s="177">
        <f aca="true" t="shared" si="6" ref="M32:M37">(+L32/3000)*1000</f>
        <v>0</v>
      </c>
    </row>
    <row r="33" spans="2:13" ht="24.75" customHeight="1">
      <c r="B33" s="119" t="s">
        <v>67</v>
      </c>
      <c r="C33" s="156">
        <v>0.2743055555555555</v>
      </c>
      <c r="D33" s="22"/>
      <c r="E33" s="22"/>
      <c r="F33" s="127"/>
      <c r="G33" s="13"/>
      <c r="H33" s="21"/>
      <c r="I33" s="132">
        <v>0.5375</v>
      </c>
      <c r="J33" s="198"/>
      <c r="K33" s="175"/>
      <c r="L33" s="18">
        <f t="shared" si="5"/>
        <v>0</v>
      </c>
      <c r="M33" s="177">
        <f t="shared" si="6"/>
        <v>0</v>
      </c>
    </row>
    <row r="34" spans="2:13" ht="24.75" customHeight="1">
      <c r="B34" s="119" t="s">
        <v>71</v>
      </c>
      <c r="C34" s="156">
        <v>0.2847222222222222</v>
      </c>
      <c r="D34" s="6"/>
      <c r="E34" s="13"/>
      <c r="F34" s="131"/>
      <c r="G34" s="13"/>
      <c r="H34" s="14"/>
      <c r="I34" s="132">
        <v>0.5597222222222222</v>
      </c>
      <c r="J34" s="198"/>
      <c r="K34" s="175"/>
      <c r="L34" s="18">
        <f t="shared" si="5"/>
        <v>0</v>
      </c>
      <c r="M34" s="177">
        <f t="shared" si="6"/>
        <v>0</v>
      </c>
    </row>
    <row r="35" spans="2:13" ht="24.75" customHeight="1">
      <c r="B35" s="119" t="s">
        <v>73</v>
      </c>
      <c r="C35" s="157">
        <v>0.30277777777777776</v>
      </c>
      <c r="D35" s="128"/>
      <c r="E35" s="128"/>
      <c r="F35" s="134"/>
      <c r="G35" s="133"/>
      <c r="H35" s="129"/>
      <c r="I35" s="132">
        <v>0.5840277777777778</v>
      </c>
      <c r="J35" s="198"/>
      <c r="K35" s="175"/>
      <c r="L35" s="18">
        <f t="shared" si="5"/>
        <v>0</v>
      </c>
      <c r="M35" s="177">
        <f t="shared" si="6"/>
        <v>0</v>
      </c>
    </row>
    <row r="36" spans="2:13" ht="24.75" customHeight="1">
      <c r="B36" s="119" t="s">
        <v>34</v>
      </c>
      <c r="C36" s="157">
        <v>0.2875</v>
      </c>
      <c r="D36" s="128"/>
      <c r="E36" s="128"/>
      <c r="F36" s="134"/>
      <c r="G36" s="133"/>
      <c r="H36" s="129"/>
      <c r="I36" s="132">
        <v>0.6118055555555556</v>
      </c>
      <c r="J36" s="198"/>
      <c r="K36" s="175"/>
      <c r="L36" s="18">
        <f t="shared" si="5"/>
        <v>0</v>
      </c>
      <c r="M36" s="177">
        <f t="shared" si="6"/>
        <v>0</v>
      </c>
    </row>
    <row r="37" spans="2:13" ht="13.5" customHeight="1">
      <c r="B37" s="117" t="s">
        <v>1</v>
      </c>
      <c r="C37" s="157"/>
      <c r="D37" s="128"/>
      <c r="E37" s="128"/>
      <c r="F37" s="134"/>
      <c r="G37" s="133"/>
      <c r="H37" s="129"/>
      <c r="I37" s="132"/>
      <c r="J37" s="198"/>
      <c r="K37" s="175"/>
      <c r="L37" s="18">
        <f t="shared" si="5"/>
        <v>0</v>
      </c>
      <c r="M37" s="177">
        <f t="shared" si="6"/>
        <v>0</v>
      </c>
    </row>
    <row r="38" spans="2:13" ht="14.25" customHeight="1" thickBot="1">
      <c r="B38" s="135"/>
      <c r="C38" s="136"/>
      <c r="D38" s="137"/>
      <c r="E38" s="137"/>
      <c r="F38" s="138"/>
      <c r="G38" s="145"/>
      <c r="H38" s="139"/>
      <c r="I38" s="140"/>
      <c r="J38" s="137"/>
      <c r="K38" s="139"/>
      <c r="M38" s="176"/>
    </row>
    <row r="39" ht="15.75">
      <c r="M39" s="176"/>
    </row>
    <row r="40" ht="15.75">
      <c r="M40" s="176"/>
    </row>
    <row r="41" ht="15.75">
      <c r="M41" s="176"/>
    </row>
    <row r="42" ht="15.75">
      <c r="M42" s="176"/>
    </row>
    <row r="43" ht="15.75">
      <c r="M43" s="176"/>
    </row>
  </sheetData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9"/>
  <sheetViews>
    <sheetView workbookViewId="0" topLeftCell="A5">
      <selection activeCell="H10" sqref="H10:K11"/>
    </sheetView>
  </sheetViews>
  <sheetFormatPr defaultColWidth="9.140625" defaultRowHeight="12.75"/>
  <cols>
    <col min="1" max="1" width="6.421875" style="0" customWidth="1"/>
    <col min="2" max="2" width="21.140625" style="0" customWidth="1"/>
    <col min="3" max="3" width="14.421875" style="0" customWidth="1"/>
    <col min="5" max="5" width="8.140625" style="0" customWidth="1"/>
    <col min="6" max="6" width="9.28125" style="0" customWidth="1"/>
    <col min="7" max="7" width="9.28125" style="105" customWidth="1"/>
    <col min="9" max="9" width="12.00390625" style="104" customWidth="1"/>
    <col min="10" max="10" width="11.8515625" style="0" customWidth="1"/>
    <col min="11" max="11" width="11.00390625" style="0" customWidth="1"/>
    <col min="12" max="12" width="14.00390625" style="0" customWidth="1"/>
    <col min="13" max="13" width="12.57421875" style="105" customWidth="1"/>
    <col min="14" max="16384" width="12.57421875" style="0" customWidth="1"/>
  </cols>
  <sheetData>
    <row r="5" ht="16.5" thickBot="1"/>
    <row r="6" spans="2:11" ht="21" customHeight="1">
      <c r="B6" s="106" t="s">
        <v>115</v>
      </c>
      <c r="C6" s="107" t="s">
        <v>124</v>
      </c>
      <c r="D6" s="107"/>
      <c r="E6" s="107"/>
      <c r="F6" s="107"/>
      <c r="G6" s="201"/>
      <c r="H6" s="108"/>
      <c r="I6" s="109" t="s">
        <v>1</v>
      </c>
      <c r="J6" s="107"/>
      <c r="K6" s="110"/>
    </row>
    <row r="7" spans="2:13" ht="21" customHeight="1">
      <c r="B7" s="1" t="s">
        <v>117</v>
      </c>
      <c r="C7" s="141" t="s">
        <v>1</v>
      </c>
      <c r="D7" s="2"/>
      <c r="E7" s="2"/>
      <c r="F7" s="32" t="s">
        <v>1</v>
      </c>
      <c r="G7" s="32"/>
      <c r="H7" s="3"/>
      <c r="I7" s="111"/>
      <c r="J7" s="2"/>
      <c r="K7" s="112"/>
      <c r="M7" s="17" t="s">
        <v>1</v>
      </c>
    </row>
    <row r="8" spans="2:13" ht="19.5" customHeight="1" thickBot="1">
      <c r="B8" s="1" t="s">
        <v>125</v>
      </c>
      <c r="C8" s="86" t="s">
        <v>96</v>
      </c>
      <c r="D8" s="4" t="s">
        <v>1</v>
      </c>
      <c r="E8" s="2"/>
      <c r="F8" s="32" t="s">
        <v>1</v>
      </c>
      <c r="G8" s="32" t="s">
        <v>1</v>
      </c>
      <c r="H8" s="3" t="s">
        <v>1</v>
      </c>
      <c r="I8" s="111"/>
      <c r="J8" s="2"/>
      <c r="K8" s="112"/>
      <c r="M8" s="17" t="s">
        <v>1</v>
      </c>
    </row>
    <row r="9" spans="2:11" ht="21.75" customHeight="1" thickBot="1" thickTop="1">
      <c r="B9" s="171" t="s">
        <v>48</v>
      </c>
      <c r="C9" s="167" t="s">
        <v>2</v>
      </c>
      <c r="D9" s="167" t="s">
        <v>3</v>
      </c>
      <c r="E9" s="165" t="s">
        <v>19</v>
      </c>
      <c r="F9" s="167" t="s">
        <v>20</v>
      </c>
      <c r="G9" s="165" t="s">
        <v>21</v>
      </c>
      <c r="H9" s="181" t="s">
        <v>37</v>
      </c>
      <c r="I9" s="168" t="s">
        <v>4</v>
      </c>
      <c r="J9" s="165" t="s">
        <v>86</v>
      </c>
      <c r="K9" s="172" t="s">
        <v>88</v>
      </c>
    </row>
    <row r="10" spans="2:13" ht="24.75" customHeight="1" thickTop="1">
      <c r="B10" s="117" t="s">
        <v>22</v>
      </c>
      <c r="C10" s="153">
        <v>0.21041666666666667</v>
      </c>
      <c r="D10" s="23"/>
      <c r="E10" s="6"/>
      <c r="F10" s="23"/>
      <c r="G10" s="36">
        <v>0.7</v>
      </c>
      <c r="H10" s="25">
        <f aca="true" t="shared" si="0" ref="H10:H16">+(G10-C10)/2</f>
        <v>0.24479166666666663</v>
      </c>
      <c r="I10" s="118">
        <v>0.7284722222222223</v>
      </c>
      <c r="J10" s="36">
        <f aca="true" t="shared" si="1" ref="J10:J16">+K10*1.6</f>
        <v>0.23311111111111116</v>
      </c>
      <c r="K10" s="7">
        <f aca="true" t="shared" si="2" ref="K10:K16">(+I10/5000)*1000</f>
        <v>0.14569444444444446</v>
      </c>
      <c r="M10" s="116"/>
    </row>
    <row r="11" spans="2:13" ht="24.75" customHeight="1">
      <c r="B11" s="117" t="s">
        <v>23</v>
      </c>
      <c r="C11" s="153">
        <v>0.2222222222222222</v>
      </c>
      <c r="D11" s="23"/>
      <c r="E11" s="6"/>
      <c r="F11" s="23"/>
      <c r="G11" s="20">
        <v>0.7590277777777777</v>
      </c>
      <c r="H11" s="25">
        <f t="shared" si="0"/>
        <v>0.26840277777777777</v>
      </c>
      <c r="I11" s="118">
        <v>0.7895833333333333</v>
      </c>
      <c r="J11" s="6">
        <f t="shared" si="1"/>
        <v>0.2526666666666667</v>
      </c>
      <c r="K11" s="7">
        <f t="shared" si="2"/>
        <v>0.15791666666666668</v>
      </c>
      <c r="M11" s="116"/>
    </row>
    <row r="12" spans="2:13" ht="24.75" customHeight="1">
      <c r="B12" s="117" t="s">
        <v>68</v>
      </c>
      <c r="C12" s="153">
        <v>0.2423611111111111</v>
      </c>
      <c r="D12" s="23"/>
      <c r="E12" s="6"/>
      <c r="F12" s="23"/>
      <c r="G12" s="20">
        <v>0.7916666666666666</v>
      </c>
      <c r="H12" s="25">
        <f t="shared" si="0"/>
        <v>0.27465277777777775</v>
      </c>
      <c r="I12" s="118">
        <v>0.8208333333333333</v>
      </c>
      <c r="J12" s="6">
        <f t="shared" si="1"/>
        <v>0.26266666666666666</v>
      </c>
      <c r="K12" s="7">
        <f t="shared" si="2"/>
        <v>0.16416666666666666</v>
      </c>
      <c r="M12" s="116"/>
    </row>
    <row r="13" spans="2:13" ht="24.75" customHeight="1">
      <c r="B13" s="117" t="s">
        <v>31</v>
      </c>
      <c r="C13" s="153">
        <v>0.2513888888888889</v>
      </c>
      <c r="D13" s="23"/>
      <c r="E13" s="6"/>
      <c r="F13" s="23"/>
      <c r="G13" s="20">
        <v>0.8131944444444444</v>
      </c>
      <c r="H13" s="25">
        <f t="shared" si="0"/>
        <v>0.2809027777777778</v>
      </c>
      <c r="I13" s="118">
        <v>0.84375</v>
      </c>
      <c r="J13" s="6">
        <f t="shared" si="1"/>
        <v>0.27</v>
      </c>
      <c r="K13" s="7">
        <f t="shared" si="2"/>
        <v>0.16875</v>
      </c>
      <c r="M13" s="116"/>
    </row>
    <row r="14" spans="2:13" ht="24.75" customHeight="1">
      <c r="B14" s="117" t="s">
        <v>33</v>
      </c>
      <c r="C14" s="153">
        <v>0.26666666666666666</v>
      </c>
      <c r="D14" s="23"/>
      <c r="E14" s="6"/>
      <c r="F14" s="23"/>
      <c r="G14" s="20">
        <v>0.8569444444444444</v>
      </c>
      <c r="H14" s="25">
        <f t="shared" si="0"/>
        <v>0.29513888888888884</v>
      </c>
      <c r="I14" s="118">
        <v>0.8923611111111112</v>
      </c>
      <c r="J14" s="6">
        <f t="shared" si="1"/>
        <v>0.28555555555555556</v>
      </c>
      <c r="K14" s="7">
        <f t="shared" si="2"/>
        <v>0.17847222222222223</v>
      </c>
      <c r="M14" s="116"/>
    </row>
    <row r="15" spans="2:13" ht="24.75" customHeight="1">
      <c r="B15" s="117" t="s">
        <v>30</v>
      </c>
      <c r="C15" s="153">
        <v>0.26666666666666666</v>
      </c>
      <c r="D15" s="23"/>
      <c r="E15" s="6"/>
      <c r="F15" s="23"/>
      <c r="G15" s="20">
        <v>0.8777777777777778</v>
      </c>
      <c r="H15" s="25">
        <f t="shared" si="0"/>
        <v>0.3055555555555556</v>
      </c>
      <c r="I15" s="118">
        <v>0.9104166666666668</v>
      </c>
      <c r="J15" s="6">
        <f t="shared" si="1"/>
        <v>0.2913333333333334</v>
      </c>
      <c r="K15" s="7">
        <f t="shared" si="2"/>
        <v>0.18208333333333335</v>
      </c>
      <c r="M15" s="116"/>
    </row>
    <row r="16" spans="2:13" ht="24.75" customHeight="1">
      <c r="B16" s="117" t="s">
        <v>29</v>
      </c>
      <c r="C16" s="153">
        <v>0.2555555555555556</v>
      </c>
      <c r="D16" s="23"/>
      <c r="E16" s="6"/>
      <c r="F16" s="23"/>
      <c r="G16" s="20">
        <v>0.8902777777777778</v>
      </c>
      <c r="H16" s="25">
        <f t="shared" si="0"/>
        <v>0.3173611111111111</v>
      </c>
      <c r="I16" s="118">
        <v>0.9256944444444444</v>
      </c>
      <c r="J16" s="6">
        <f t="shared" si="1"/>
        <v>0.2962222222222222</v>
      </c>
      <c r="K16" s="7">
        <f t="shared" si="2"/>
        <v>0.18513888888888888</v>
      </c>
      <c r="M16" s="116"/>
    </row>
    <row r="17" spans="2:13" ht="24.75" customHeight="1" thickBot="1">
      <c r="B17" s="117"/>
      <c r="C17" s="153"/>
      <c r="D17" s="23"/>
      <c r="E17" s="6"/>
      <c r="F17" s="23"/>
      <c r="G17" s="20"/>
      <c r="H17" s="25"/>
      <c r="I17" s="118"/>
      <c r="J17" s="6"/>
      <c r="K17" s="7"/>
      <c r="M17" s="116"/>
    </row>
    <row r="18" spans="2:13" ht="20.25" customHeight="1" thickBot="1" thickTop="1">
      <c r="B18" s="173" t="s">
        <v>126</v>
      </c>
      <c r="C18" s="167" t="s">
        <v>2</v>
      </c>
      <c r="D18" s="167" t="s">
        <v>3</v>
      </c>
      <c r="E18" s="165" t="s">
        <v>19</v>
      </c>
      <c r="F18" s="167" t="s">
        <v>20</v>
      </c>
      <c r="G18" s="165" t="s">
        <v>21</v>
      </c>
      <c r="H18" s="181" t="s">
        <v>37</v>
      </c>
      <c r="I18" s="164" t="s">
        <v>4</v>
      </c>
      <c r="J18" s="165" t="s">
        <v>86</v>
      </c>
      <c r="K18" s="172" t="s">
        <v>88</v>
      </c>
      <c r="M18" s="176"/>
    </row>
    <row r="19" spans="2:13" ht="24.75" customHeight="1" thickTop="1">
      <c r="B19" s="117" t="s">
        <v>25</v>
      </c>
      <c r="C19" s="153">
        <v>0.22916666666666666</v>
      </c>
      <c r="D19" s="23"/>
      <c r="E19" s="6"/>
      <c r="F19" s="23"/>
      <c r="G19" s="6">
        <v>0.7243055555555555</v>
      </c>
      <c r="H19" s="25">
        <f aca="true" t="shared" si="3" ref="H19:H24">+(G19-C19)/2</f>
        <v>0.24756944444444445</v>
      </c>
      <c r="I19" s="118">
        <v>0.7541666666666668</v>
      </c>
      <c r="J19" s="6">
        <f aca="true" t="shared" si="4" ref="J19:J33">+K19*1.6</f>
        <v>0.24133333333333337</v>
      </c>
      <c r="K19" s="7">
        <f aca="true" t="shared" si="5" ref="K19:K33">(+I19/5000)*1000</f>
        <v>0.15083333333333335</v>
      </c>
      <c r="L19" s="18"/>
      <c r="M19" s="116"/>
    </row>
    <row r="20" spans="2:13" ht="24.75" customHeight="1">
      <c r="B20" s="130" t="s">
        <v>38</v>
      </c>
      <c r="C20" s="200">
        <v>0.21944444444444444</v>
      </c>
      <c r="D20" s="23"/>
      <c r="E20" s="6"/>
      <c r="F20" s="23"/>
      <c r="G20" s="125">
        <v>0.7291666666666666</v>
      </c>
      <c r="H20" s="25">
        <f t="shared" si="3"/>
        <v>0.2548611111111111</v>
      </c>
      <c r="I20" s="123">
        <v>0.7583333333333333</v>
      </c>
      <c r="J20" s="6">
        <f t="shared" si="4"/>
        <v>0.24266666666666664</v>
      </c>
      <c r="K20" s="7">
        <f t="shared" si="5"/>
        <v>0.15166666666666664</v>
      </c>
      <c r="L20" s="18"/>
      <c r="M20" s="116"/>
    </row>
    <row r="21" spans="2:13" ht="24.75" customHeight="1">
      <c r="B21" s="119" t="s">
        <v>65</v>
      </c>
      <c r="C21" s="154">
        <v>0.22569444444444445</v>
      </c>
      <c r="D21" s="23"/>
      <c r="E21" s="125"/>
      <c r="F21" s="23"/>
      <c r="G21" s="125">
        <v>0.7361111111111112</v>
      </c>
      <c r="H21" s="25">
        <f t="shared" si="3"/>
        <v>0.25520833333333337</v>
      </c>
      <c r="I21" s="123">
        <v>0.7645833333333334</v>
      </c>
      <c r="J21" s="6">
        <f t="shared" si="4"/>
        <v>0.2446666666666667</v>
      </c>
      <c r="K21" s="7">
        <f t="shared" si="5"/>
        <v>0.15291666666666667</v>
      </c>
      <c r="L21" s="18"/>
      <c r="M21" s="116"/>
    </row>
    <row r="22" spans="2:13" ht="24.75" customHeight="1">
      <c r="B22" s="119" t="s">
        <v>66</v>
      </c>
      <c r="C22" s="153">
        <v>0.2388888888888889</v>
      </c>
      <c r="D22" s="23"/>
      <c r="E22" s="6"/>
      <c r="F22" s="23"/>
      <c r="G22" s="6">
        <v>0.7840277777777778</v>
      </c>
      <c r="H22" s="25">
        <f t="shared" si="3"/>
        <v>0.2725694444444444</v>
      </c>
      <c r="I22" s="118">
        <v>0.811111111111111</v>
      </c>
      <c r="J22" s="6">
        <f t="shared" si="4"/>
        <v>0.25955555555555554</v>
      </c>
      <c r="K22" s="7">
        <f t="shared" si="5"/>
        <v>0.1622222222222222</v>
      </c>
      <c r="L22" s="18"/>
      <c r="M22" s="116"/>
    </row>
    <row r="23" spans="1:13" ht="24.75" customHeight="1">
      <c r="A23" t="s">
        <v>98</v>
      </c>
      <c r="B23" s="130" t="s">
        <v>28</v>
      </c>
      <c r="C23" s="153">
        <v>0.2465277777777778</v>
      </c>
      <c r="D23" s="23"/>
      <c r="E23" s="6"/>
      <c r="F23" s="23"/>
      <c r="G23" s="6">
        <v>0.7875</v>
      </c>
      <c r="H23" s="25">
        <f t="shared" si="3"/>
        <v>0.2704861111111111</v>
      </c>
      <c r="I23" s="118">
        <v>0.8194444444444445</v>
      </c>
      <c r="J23" s="6">
        <f t="shared" si="4"/>
        <v>0.26222222222222225</v>
      </c>
      <c r="K23" s="7">
        <f t="shared" si="5"/>
        <v>0.1638888888888889</v>
      </c>
      <c r="L23" s="18"/>
      <c r="M23" s="18"/>
    </row>
    <row r="24" spans="2:13" ht="24.75" customHeight="1">
      <c r="B24" s="117" t="s">
        <v>89</v>
      </c>
      <c r="C24" s="153">
        <v>0.2465277777777778</v>
      </c>
      <c r="D24" s="23"/>
      <c r="E24" s="6"/>
      <c r="F24" s="23"/>
      <c r="G24" s="6">
        <v>0.7916666666666666</v>
      </c>
      <c r="H24" s="25">
        <f t="shared" si="3"/>
        <v>0.2725694444444444</v>
      </c>
      <c r="I24" s="118">
        <v>0.8194444444444445</v>
      </c>
      <c r="J24" s="6">
        <f t="shared" si="4"/>
        <v>0.26222222222222225</v>
      </c>
      <c r="K24" s="7">
        <f t="shared" si="5"/>
        <v>0.1638888888888889</v>
      </c>
      <c r="L24" s="18"/>
      <c r="M24" s="18"/>
    </row>
    <row r="25" spans="2:13" ht="24.75" customHeight="1">
      <c r="B25" s="117" t="s">
        <v>70</v>
      </c>
      <c r="C25" s="153">
        <v>0.2638888888888889</v>
      </c>
      <c r="D25" s="23"/>
      <c r="E25" s="6"/>
      <c r="F25" s="23"/>
      <c r="G25" s="6"/>
      <c r="H25" s="25"/>
      <c r="I25" s="118">
        <v>0.8770833333333333</v>
      </c>
      <c r="J25" s="6">
        <f t="shared" si="4"/>
        <v>0.2806666666666667</v>
      </c>
      <c r="K25" s="7">
        <f t="shared" si="5"/>
        <v>0.17541666666666667</v>
      </c>
      <c r="L25" s="18"/>
      <c r="M25" s="18"/>
    </row>
    <row r="26" spans="2:13" ht="24.75" customHeight="1">
      <c r="B26" s="117" t="s">
        <v>27</v>
      </c>
      <c r="C26" s="153">
        <v>0.2555555555555556</v>
      </c>
      <c r="D26" s="23"/>
      <c r="E26" s="6"/>
      <c r="F26" s="23"/>
      <c r="G26" s="6"/>
      <c r="H26" s="25"/>
      <c r="I26" s="118">
        <v>0.8805555555555555</v>
      </c>
      <c r="J26" s="6">
        <f t="shared" si="4"/>
        <v>0.2817777777777778</v>
      </c>
      <c r="K26" s="7">
        <f t="shared" si="5"/>
        <v>0.1761111111111111</v>
      </c>
      <c r="L26" s="18"/>
      <c r="M26" s="18"/>
    </row>
    <row r="27" spans="2:13" ht="24.75" customHeight="1">
      <c r="B27" s="117" t="s">
        <v>108</v>
      </c>
      <c r="C27" s="153">
        <v>0.26944444444444443</v>
      </c>
      <c r="D27" s="23"/>
      <c r="E27" s="6"/>
      <c r="F27" s="23"/>
      <c r="G27" s="6"/>
      <c r="H27" s="25"/>
      <c r="I27" s="118">
        <v>0.8986111111111111</v>
      </c>
      <c r="J27" s="6">
        <f t="shared" si="4"/>
        <v>0.28755555555555556</v>
      </c>
      <c r="K27" s="7">
        <f t="shared" si="5"/>
        <v>0.17972222222222223</v>
      </c>
      <c r="L27" s="18"/>
      <c r="M27" s="18"/>
    </row>
    <row r="28" spans="2:13" ht="24.75" customHeight="1">
      <c r="B28" s="117" t="s">
        <v>106</v>
      </c>
      <c r="C28" s="153"/>
      <c r="D28" s="23"/>
      <c r="E28" s="6"/>
      <c r="F28" s="23"/>
      <c r="G28" s="6"/>
      <c r="H28" s="25"/>
      <c r="I28" s="118">
        <v>0.9034722222222222</v>
      </c>
      <c r="J28" s="6">
        <f t="shared" si="4"/>
        <v>0.28911111111111115</v>
      </c>
      <c r="K28" s="7">
        <f t="shared" si="5"/>
        <v>0.18069444444444446</v>
      </c>
      <c r="L28" s="18"/>
      <c r="M28" s="18"/>
    </row>
    <row r="29" spans="2:13" ht="24.75" customHeight="1">
      <c r="B29" s="117" t="s">
        <v>67</v>
      </c>
      <c r="C29" s="153">
        <v>0.2791666666666667</v>
      </c>
      <c r="D29" s="23"/>
      <c r="E29" s="6"/>
      <c r="F29" s="23"/>
      <c r="G29" s="6"/>
      <c r="H29" s="25"/>
      <c r="I29" s="118">
        <v>0.904861111111111</v>
      </c>
      <c r="J29" s="6">
        <f t="shared" si="4"/>
        <v>0.2895555555555555</v>
      </c>
      <c r="K29" s="7">
        <f t="shared" si="5"/>
        <v>0.1809722222222222</v>
      </c>
      <c r="L29" s="18"/>
      <c r="M29" s="18"/>
    </row>
    <row r="30" spans="2:13" ht="24.75" customHeight="1">
      <c r="B30" s="117" t="s">
        <v>71</v>
      </c>
      <c r="C30" s="153">
        <v>0.28055555555555556</v>
      </c>
      <c r="D30" s="23"/>
      <c r="E30" s="6"/>
      <c r="F30" s="23"/>
      <c r="G30" s="6"/>
      <c r="H30" s="25"/>
      <c r="I30" s="118">
        <v>0.9194444444444444</v>
      </c>
      <c r="J30" s="6">
        <f t="shared" si="4"/>
        <v>0.2942222222222222</v>
      </c>
      <c r="K30" s="7">
        <f t="shared" si="5"/>
        <v>0.18388888888888888</v>
      </c>
      <c r="L30" s="18"/>
      <c r="M30" s="18"/>
    </row>
    <row r="31" spans="2:13" ht="24.75" customHeight="1">
      <c r="B31" s="117" t="s">
        <v>129</v>
      </c>
      <c r="C31" s="153">
        <v>0.2743055555555555</v>
      </c>
      <c r="D31" s="23"/>
      <c r="E31" s="6"/>
      <c r="F31" s="23"/>
      <c r="G31" s="6"/>
      <c r="H31" s="25"/>
      <c r="I31" s="118">
        <v>0.925</v>
      </c>
      <c r="J31" s="6">
        <f t="shared" si="4"/>
        <v>0.296</v>
      </c>
      <c r="K31" s="7">
        <f t="shared" si="5"/>
        <v>0.185</v>
      </c>
      <c r="L31" s="18"/>
      <c r="M31" s="18"/>
    </row>
    <row r="32" spans="2:13" ht="24.75" customHeight="1">
      <c r="B32" s="117" t="s">
        <v>118</v>
      </c>
      <c r="C32" s="153"/>
      <c r="D32" s="23"/>
      <c r="E32" s="6"/>
      <c r="F32" s="23"/>
      <c r="G32" s="6"/>
      <c r="H32" s="25"/>
      <c r="I32" s="118">
        <v>0.9451388888888889</v>
      </c>
      <c r="J32" s="6">
        <f t="shared" si="4"/>
        <v>0.30244444444444446</v>
      </c>
      <c r="K32" s="7">
        <f t="shared" si="5"/>
        <v>0.18902777777777777</v>
      </c>
      <c r="L32" s="18"/>
      <c r="M32" s="18"/>
    </row>
    <row r="33" spans="2:13" ht="24.75" customHeight="1">
      <c r="B33" s="117" t="s">
        <v>34</v>
      </c>
      <c r="C33" s="153">
        <v>0.30069444444444443</v>
      </c>
      <c r="D33" s="23"/>
      <c r="E33" s="6"/>
      <c r="F33" s="23"/>
      <c r="G33" s="6"/>
      <c r="H33" s="25"/>
      <c r="I33" s="170" t="s">
        <v>130</v>
      </c>
      <c r="J33" s="6">
        <f t="shared" si="4"/>
        <v>0.32266666666666666</v>
      </c>
      <c r="K33" s="7">
        <f t="shared" si="5"/>
        <v>0.20166666666666666</v>
      </c>
      <c r="L33" s="18"/>
      <c r="M33" s="18"/>
    </row>
    <row r="34" spans="2:13" ht="14.25" customHeight="1" thickBot="1">
      <c r="B34" s="135"/>
      <c r="C34" s="136"/>
      <c r="D34" s="137"/>
      <c r="E34" s="137"/>
      <c r="F34" s="138"/>
      <c r="G34" s="145"/>
      <c r="H34" s="139"/>
      <c r="I34" s="140"/>
      <c r="J34" s="137"/>
      <c r="K34" s="139"/>
      <c r="M34" s="176"/>
    </row>
    <row r="35" ht="15.75">
      <c r="M35" s="176"/>
    </row>
    <row r="36" ht="15.75">
      <c r="M36" s="176"/>
    </row>
    <row r="37" ht="15.75">
      <c r="M37" s="176"/>
    </row>
    <row r="38" ht="15.75">
      <c r="M38" s="176"/>
    </row>
    <row r="39" ht="15.75">
      <c r="M39" s="176"/>
    </row>
  </sheetData>
  <printOptions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all22070</cp:lastModifiedBy>
  <cp:lastPrinted>2008-10-27T11:32:21Z</cp:lastPrinted>
  <dcterms:created xsi:type="dcterms:W3CDTF">2007-11-12T15:18:22Z</dcterms:created>
  <dcterms:modified xsi:type="dcterms:W3CDTF">2009-07-28T16:14:25Z</dcterms:modified>
  <cp:category/>
  <cp:version/>
  <cp:contentType/>
  <cp:contentStatus/>
</cp:coreProperties>
</file>