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70" yWindow="105" windowWidth="12240" windowHeight="7845" tabRatio="807" firstSheet="9" activeTab="12"/>
  </bookViews>
  <sheets>
    <sheet name="G- Jamestown" sheetId="1" r:id="rId1"/>
    <sheet name="B - Jamestown" sheetId="2" r:id="rId2"/>
    <sheet name="B- NW" sheetId="3" r:id="rId3"/>
    <sheet name="G- NW" sheetId="4" r:id="rId4"/>
    <sheet name="G- VC" sheetId="5" r:id="rId5"/>
    <sheet name="B-VC" sheetId="6" r:id="rId6"/>
    <sheet name="G-WF" sheetId="7" r:id="rId7"/>
    <sheet name="B-WF" sheetId="8" r:id="rId8"/>
    <sheet name="G-Minot" sheetId="9" r:id="rId9"/>
    <sheet name="B-Minot" sheetId="10" r:id="rId10"/>
    <sheet name="G- Mpls" sheetId="11" r:id="rId11"/>
    <sheet name="B- Mpls" sheetId="12" r:id="rId12"/>
    <sheet name="G- GF" sheetId="13" r:id="rId13"/>
    <sheet name="b-GF" sheetId="14" r:id="rId14"/>
    <sheet name="Girls EDC" sheetId="15" r:id="rId15"/>
    <sheet name="boys edc" sheetId="16" r:id="rId16"/>
    <sheet name="g-cass" sheetId="17" r:id="rId17"/>
    <sheet name="b- cass" sheetId="18" r:id="rId18"/>
    <sheet name="G-state" sheetId="19" r:id="rId19"/>
    <sheet name="B-State" sheetId="20" r:id="rId20"/>
  </sheets>
  <definedNames>
    <definedName name="_xlnm.Print_Area" localSheetId="1">'B - Jamestown'!$C$6:$K$30</definedName>
    <definedName name="_xlnm.Print_Area" localSheetId="17">'b- cass'!$C$5:$I$27</definedName>
    <definedName name="_xlnm.Print_Area" localSheetId="11">'B- Mpls'!$C$6:$K$38</definedName>
    <definedName name="_xlnm.Print_Area" localSheetId="2">'B- NW'!$C$6:$K$33</definedName>
    <definedName name="_xlnm.Print_Area" localSheetId="13">'b-GF'!$C$6:$K$32</definedName>
    <definedName name="_xlnm.Print_Area" localSheetId="9">'B-Minot'!$C$6:$K$33</definedName>
    <definedName name="_xlnm.Print_Area" localSheetId="15">'boys edc'!$C$6:$K$30</definedName>
    <definedName name="_xlnm.Print_Area" localSheetId="19">'B-State'!$C$6:$K$20</definedName>
    <definedName name="_xlnm.Print_Area" localSheetId="5">'B-VC'!$C$6:$K$36</definedName>
    <definedName name="_xlnm.Print_Area" localSheetId="7">'B-WF'!$C$6:$K$30</definedName>
    <definedName name="_xlnm.Print_Area" localSheetId="12">'G- GF'!$C$6:$I$26</definedName>
    <definedName name="_xlnm.Print_Area" localSheetId="0">'G- Jamestown'!$C$5:$I$30</definedName>
    <definedName name="_xlnm.Print_Area" localSheetId="10">'G- Mpls'!$C$6:$K$30</definedName>
    <definedName name="_xlnm.Print_Area" localSheetId="3">'G- NW'!$C$6:$I$30</definedName>
    <definedName name="_xlnm.Print_Area" localSheetId="4">'G- VC'!$C$6:$I$32</definedName>
    <definedName name="_xlnm.Print_Area" localSheetId="14">'Girls EDC'!$C$6:$I$27</definedName>
    <definedName name="_xlnm.Print_Area" localSheetId="8">'G-Minot'!$C$6:$I$25</definedName>
    <definedName name="_xlnm.Print_Area" localSheetId="18">'G-state'!$C$6:$I$21</definedName>
    <definedName name="_xlnm.Print_Area" localSheetId="6">'G-WF'!$C$6:$I$24</definedName>
  </definedNames>
  <calcPr fullCalcOnLoad="1"/>
</workbook>
</file>

<file path=xl/sharedStrings.xml><?xml version="1.0" encoding="utf-8"?>
<sst xmlns="http://schemas.openxmlformats.org/spreadsheetml/2006/main" count="725" uniqueCount="164">
  <si>
    <t>Campbell, Kala</t>
  </si>
  <si>
    <t>Campbell, Sasha</t>
  </si>
  <si>
    <t>Gowan, Chelsea</t>
  </si>
  <si>
    <t>Hansen, Suzy</t>
  </si>
  <si>
    <t>Julsrud, Sara</t>
  </si>
  <si>
    <t>Perry, Callie</t>
  </si>
  <si>
    <t>Thompson, Danielle</t>
  </si>
  <si>
    <t>Tyrrell, Emily</t>
  </si>
  <si>
    <t>Walker, Esther</t>
  </si>
  <si>
    <t>Beckstead, Kyle</t>
  </si>
  <si>
    <t>Boucher, Evan</t>
  </si>
  <si>
    <t>Brown, Nathan</t>
  </si>
  <si>
    <t>Chiasson, Travis</t>
  </si>
  <si>
    <t>Elbert, Matt</t>
  </si>
  <si>
    <t>Fiala, Eric</t>
  </si>
  <si>
    <t>Hoffert, Derek</t>
  </si>
  <si>
    <t>Lappe, Josh</t>
  </si>
  <si>
    <t>Mondor, Mark</t>
  </si>
  <si>
    <t>Olson, Gabe</t>
  </si>
  <si>
    <t>Palmgren, Ross</t>
  </si>
  <si>
    <t>Parrish, Colin</t>
  </si>
  <si>
    <t>Qualley, Jeremy</t>
  </si>
  <si>
    <t>Rau, Josh</t>
  </si>
  <si>
    <t>Jefferson, Raymond</t>
  </si>
  <si>
    <t>Sharief, Stephan</t>
  </si>
  <si>
    <t>Boys Varsity 5k</t>
  </si>
  <si>
    <t>2m split</t>
  </si>
  <si>
    <t>2nd mile Total</t>
  </si>
  <si>
    <t>24:35</t>
  </si>
  <si>
    <t>2m total</t>
  </si>
  <si>
    <t>3m split</t>
  </si>
  <si>
    <t>3m total</t>
  </si>
  <si>
    <t>Oct  23rd, 2004</t>
  </si>
  <si>
    <t>Valley City - State Meet</t>
  </si>
  <si>
    <t>Weather 50, med wind, wet soft course</t>
  </si>
  <si>
    <t>16:28</t>
  </si>
  <si>
    <t>16:46</t>
  </si>
  <si>
    <t>16:34</t>
  </si>
  <si>
    <t>16:26</t>
  </si>
  <si>
    <t>17:12</t>
  </si>
  <si>
    <t>18:02</t>
  </si>
  <si>
    <t>18:36</t>
  </si>
  <si>
    <t>20:14</t>
  </si>
  <si>
    <t>20:58</t>
  </si>
  <si>
    <t>Oct 23rd, 2004</t>
  </si>
  <si>
    <t>State - Valley City</t>
  </si>
  <si>
    <t>Average/1000</t>
  </si>
  <si>
    <t>Aug 26th, 2004</t>
  </si>
  <si>
    <t>Northwood</t>
  </si>
  <si>
    <t>BOYS Varsity 5K</t>
  </si>
  <si>
    <t>Jv boys 4k</t>
  </si>
  <si>
    <t>Phelps, Kevin</t>
  </si>
  <si>
    <t>Boese, David</t>
  </si>
  <si>
    <t>JrH boys 3k</t>
  </si>
  <si>
    <t>McLauglin, Mike</t>
  </si>
  <si>
    <t>Byram, Mike</t>
  </si>
  <si>
    <t>Fiala, Jen</t>
  </si>
  <si>
    <t>Varsity Girls 4K</t>
  </si>
  <si>
    <t>JrH Girls 3k</t>
  </si>
  <si>
    <t>Polyakova, Luda</t>
  </si>
  <si>
    <t>Byram, Jenn</t>
  </si>
  <si>
    <t>Weather - windy, 76</t>
  </si>
  <si>
    <t>Sept 4th, 2004</t>
  </si>
  <si>
    <t>Valley City</t>
  </si>
  <si>
    <t>Weather -</t>
  </si>
  <si>
    <t>JV Girls 4K</t>
  </si>
  <si>
    <t>Perry, Kyle</t>
  </si>
  <si>
    <t>Barclay, Mark</t>
  </si>
  <si>
    <t>26:26</t>
  </si>
  <si>
    <t>Sharief, Stephon</t>
  </si>
  <si>
    <t>off</t>
  </si>
  <si>
    <t>Peterson, Ben</t>
  </si>
  <si>
    <t>Torrey, Mike</t>
  </si>
  <si>
    <t>12:51</t>
  </si>
  <si>
    <t>Cass County Meet</t>
  </si>
  <si>
    <t>Weather 45, Strong Wind</t>
  </si>
  <si>
    <t>Weather: 45, strong wind</t>
  </si>
  <si>
    <t>Kennedy, Kari</t>
  </si>
  <si>
    <t>Buri, Kerstin</t>
  </si>
  <si>
    <t>Weather - 61, med wind</t>
  </si>
  <si>
    <t>West Fargo</t>
  </si>
  <si>
    <t>Minot</t>
  </si>
  <si>
    <t>Sept 18th, 2004</t>
  </si>
  <si>
    <t>JV Boys 5K</t>
  </si>
  <si>
    <t>Sept 11th, 2004</t>
  </si>
  <si>
    <t>Schlinder, Isa</t>
  </si>
  <si>
    <t>Weather - 85, very windy</t>
  </si>
  <si>
    <t>Hilly course, wind &amp; heat slowed times down</t>
  </si>
  <si>
    <t>24:00</t>
  </si>
  <si>
    <t>Weather 85, Very windy</t>
  </si>
  <si>
    <t>25:13</t>
  </si>
  <si>
    <t>24:15</t>
  </si>
  <si>
    <t>26:01</t>
  </si>
  <si>
    <t>25:14</t>
  </si>
  <si>
    <t>Oct 13th, 2004</t>
  </si>
  <si>
    <t>Cass County meet</t>
  </si>
  <si>
    <t>EDC</t>
  </si>
  <si>
    <t>EDC - Fargo Edgewood</t>
  </si>
  <si>
    <t>Oct 9th, 2004</t>
  </si>
  <si>
    <t>Weather 75, little wind</t>
  </si>
  <si>
    <t>Weather 75, med wind</t>
  </si>
  <si>
    <t>24:08</t>
  </si>
  <si>
    <t>24:22</t>
  </si>
  <si>
    <t>Hilly course, wind &amp; heat slowed times down (on avg 30-45s slower than '03)</t>
  </si>
  <si>
    <t>Sept 24, 25th</t>
  </si>
  <si>
    <t>Mpls Mustang/Griak Inv</t>
  </si>
  <si>
    <t>Griak Inv, 70</t>
  </si>
  <si>
    <t>3rd Mile Total</t>
  </si>
  <si>
    <t>Mustang Inv - 65, no wind</t>
  </si>
  <si>
    <t>Green Race - 4k</t>
  </si>
  <si>
    <t>Hanson, Suzy</t>
  </si>
  <si>
    <t>Middle sch, 2k</t>
  </si>
  <si>
    <t>Fiala, Jenn</t>
  </si>
  <si>
    <t>McGoven, Desi</t>
  </si>
  <si>
    <t>5k</t>
  </si>
  <si>
    <t>Mustang, Griak Inv</t>
  </si>
  <si>
    <t>Griak Inv, Maroon</t>
  </si>
  <si>
    <t>5k, 70</t>
  </si>
  <si>
    <t>McLaughlin, Mike</t>
  </si>
  <si>
    <t>Mustang, Gold, 5k</t>
  </si>
  <si>
    <t>Walk, Tony</t>
  </si>
  <si>
    <t>Bouscher, Evan</t>
  </si>
  <si>
    <t>Mustang, Green, 5k</t>
  </si>
  <si>
    <t>Jefferson, Ray</t>
  </si>
  <si>
    <t>24:34</t>
  </si>
  <si>
    <t>Sept 30th, 2004</t>
  </si>
  <si>
    <t>GF Inv</t>
  </si>
  <si>
    <t>Weather 65, litte wind</t>
  </si>
  <si>
    <t>Juslrud, Sara</t>
  </si>
  <si>
    <t>Schleinder, Isa</t>
  </si>
  <si>
    <t>Sept 30, 2004</t>
  </si>
  <si>
    <t>Weather 65, lite wind</t>
  </si>
  <si>
    <t>Walk, tony</t>
  </si>
  <si>
    <t>24:56</t>
  </si>
  <si>
    <t>26:14</t>
  </si>
  <si>
    <t>20:59</t>
  </si>
  <si>
    <t>17:50.9</t>
  </si>
  <si>
    <t>18:04.5</t>
  </si>
  <si>
    <t>20:45</t>
  </si>
  <si>
    <t>21:27</t>
  </si>
  <si>
    <t>21:59</t>
  </si>
  <si>
    <t>22:44</t>
  </si>
  <si>
    <t>23:01</t>
  </si>
  <si>
    <t>23:13</t>
  </si>
  <si>
    <t>25:46</t>
  </si>
  <si>
    <t>19:01</t>
  </si>
  <si>
    <t>19:06</t>
  </si>
  <si>
    <t>19:53</t>
  </si>
  <si>
    <t>20:35</t>
  </si>
  <si>
    <t>Hilly Course</t>
  </si>
  <si>
    <t>60, light breeze</t>
  </si>
  <si>
    <t>Avg/1000</t>
  </si>
  <si>
    <t>Avg/mile</t>
  </si>
  <si>
    <t>Aug 20th, 2004</t>
  </si>
  <si>
    <t>Jamestown</t>
  </si>
  <si>
    <t>Weather</t>
  </si>
  <si>
    <t>Girls Varisty 4k</t>
  </si>
  <si>
    <t xml:space="preserve"> </t>
  </si>
  <si>
    <t>1st Mile</t>
  </si>
  <si>
    <t>Final Time</t>
  </si>
  <si>
    <t>Average/mile</t>
  </si>
  <si>
    <t>Bushaw, Miranda</t>
  </si>
  <si>
    <t xml:space="preserve">Corrected </t>
  </si>
  <si>
    <t>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</si>
</sst>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4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14" xfId="0" applyBorder="1" applyAlignment="1">
      <alignment/>
    </xf>
    <xf numFmtId="0" fontId="1" fillId="0" borderId="2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26" xfId="0" applyNumberFormat="1" applyBorder="1" applyAlignment="1">
      <alignment horizontal="center"/>
    </xf>
    <xf numFmtId="47" fontId="0" fillId="0" borderId="26" xfId="0" applyNumberFormat="1" applyBorder="1" applyAlignment="1">
      <alignment/>
    </xf>
    <xf numFmtId="46" fontId="0" fillId="0" borderId="26" xfId="0" applyNumberFormat="1" applyBorder="1" applyAlignment="1">
      <alignment horizontal="center"/>
    </xf>
    <xf numFmtId="20" fontId="0" fillId="0" borderId="26" xfId="0" applyNumberFormat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/>
    </xf>
    <xf numFmtId="20" fontId="0" fillId="0" borderId="41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20" xfId="0" applyNumberFormat="1" applyBorder="1" applyAlignment="1" quotePrefix="1">
      <alignment horizontal="center"/>
    </xf>
    <xf numFmtId="20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6" fontId="0" fillId="0" borderId="26" xfId="0" applyNumberFormat="1" applyBorder="1" applyAlignment="1" quotePrefix="1">
      <alignment horizontal="center"/>
    </xf>
    <xf numFmtId="20" fontId="0" fillId="0" borderId="3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0" fontId="0" fillId="0" borderId="45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46" fontId="0" fillId="0" borderId="42" xfId="0" applyNumberFormat="1" applyBorder="1" applyAlignment="1">
      <alignment horizontal="center"/>
    </xf>
    <xf numFmtId="46" fontId="0" fillId="0" borderId="40" xfId="0" applyNumberFormat="1" applyBorder="1" applyAlignment="1" quotePrefix="1">
      <alignment horizontal="center"/>
    </xf>
    <xf numFmtId="46" fontId="0" fillId="0" borderId="42" xfId="0" applyNumberFormat="1" applyBorder="1" applyAlignment="1" quotePrefix="1">
      <alignment horizontal="center"/>
    </xf>
    <xf numFmtId="15" fontId="1" fillId="0" borderId="24" xfId="0" applyNumberFormat="1" applyFont="1" applyBorder="1" applyAlignment="1" quotePrefix="1">
      <alignment/>
    </xf>
    <xf numFmtId="0" fontId="1" fillId="0" borderId="24" xfId="0" applyFont="1" applyBorder="1" applyAlignment="1" quotePrefix="1">
      <alignment/>
    </xf>
    <xf numFmtId="15" fontId="1" fillId="0" borderId="24" xfId="0" applyNumberFormat="1" applyFont="1" applyBorder="1" applyAlignment="1">
      <alignment/>
    </xf>
    <xf numFmtId="20" fontId="0" fillId="0" borderId="29" xfId="0" applyNumberFormat="1" applyBorder="1" applyAlignment="1">
      <alignment horizontal="center"/>
    </xf>
    <xf numFmtId="20" fontId="0" fillId="0" borderId="46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46" fontId="0" fillId="0" borderId="27" xfId="0" applyNumberFormat="1" applyBorder="1" applyAlignment="1" quotePrefix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11" xfId="0" applyNumberFormat="1" applyBorder="1" applyAlignment="1" quotePrefix="1">
      <alignment horizontal="center"/>
    </xf>
    <xf numFmtId="46" fontId="0" fillId="0" borderId="27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5</xdr:row>
      <xdr:rowOff>76200</xdr:rowOff>
    </xdr:from>
    <xdr:to>
      <xdr:col>7</xdr:col>
      <xdr:colOff>857250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9</xdr:col>
      <xdr:colOff>200025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57275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142875</xdr:colOff>
      <xdr:row>7</xdr:row>
      <xdr:rowOff>257175</xdr:rowOff>
    </xdr:to>
    <xdr:pic>
      <xdr:nvPicPr>
        <xdr:cNvPr id="2" name="Picture 3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0096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47625</xdr:rowOff>
    </xdr:from>
    <xdr:to>
      <xdr:col>5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5</xdr:row>
      <xdr:rowOff>47625</xdr:rowOff>
    </xdr:from>
    <xdr:to>
      <xdr:col>8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142875</xdr:colOff>
      <xdr:row>7</xdr:row>
      <xdr:rowOff>257175</xdr:rowOff>
    </xdr:to>
    <xdr:pic>
      <xdr:nvPicPr>
        <xdr:cNvPr id="2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0096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857250</xdr:colOff>
      <xdr:row>5</xdr:row>
      <xdr:rowOff>76200</xdr:rowOff>
    </xdr:from>
    <xdr:to>
      <xdr:col>9</xdr:col>
      <xdr:colOff>857250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857250</xdr:colOff>
      <xdr:row>5</xdr:row>
      <xdr:rowOff>76200</xdr:rowOff>
    </xdr:from>
    <xdr:to>
      <xdr:col>9</xdr:col>
      <xdr:colOff>857250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5</xdr:row>
      <xdr:rowOff>76200</xdr:rowOff>
    </xdr:from>
    <xdr:to>
      <xdr:col>10</xdr:col>
      <xdr:colOff>238125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5</xdr:row>
      <xdr:rowOff>76200</xdr:rowOff>
    </xdr:from>
    <xdr:to>
      <xdr:col>10</xdr:col>
      <xdr:colOff>238125</xdr:colOff>
      <xdr:row>7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6:I35"/>
  <sheetViews>
    <sheetView zoomScalePageLayoutView="0" workbookViewId="0" topLeftCell="B1">
      <selection activeCell="I10" sqref="I10"/>
    </sheetView>
  </sheetViews>
  <sheetFormatPr defaultColWidth="11.00390625" defaultRowHeight="15.75"/>
  <cols>
    <col min="1" max="2" width="11.00390625" style="0" customWidth="1"/>
    <col min="3" max="3" width="21.50390625" style="0" customWidth="1"/>
    <col min="4" max="4" width="11.00390625" style="0" customWidth="1"/>
    <col min="5" max="5" width="7.50390625" style="0" customWidth="1"/>
    <col min="6" max="6" width="12.50390625" style="0" customWidth="1"/>
    <col min="7" max="8" width="12.625" style="0" customWidth="1"/>
    <col min="9" max="9" width="14.50390625" style="0" customWidth="1"/>
  </cols>
  <sheetData>
    <row r="5" ht="16.5" thickBot="1"/>
    <row r="6" spans="3:9" ht="21" customHeight="1">
      <c r="C6" s="16" t="s">
        <v>153</v>
      </c>
      <c r="D6" s="28" t="s">
        <v>154</v>
      </c>
      <c r="E6" s="28"/>
      <c r="F6" s="6"/>
      <c r="G6" s="16" t="s">
        <v>157</v>
      </c>
      <c r="H6" s="28"/>
      <c r="I6" s="17"/>
    </row>
    <row r="7" spans="3:9" ht="21" customHeight="1">
      <c r="C7" s="18" t="s">
        <v>155</v>
      </c>
      <c r="D7" s="1" t="s">
        <v>156</v>
      </c>
      <c r="E7" s="1"/>
      <c r="F7" s="7"/>
      <c r="G7" s="18"/>
      <c r="H7" s="1"/>
      <c r="I7" s="19"/>
    </row>
    <row r="8" spans="3:9" ht="19.5" customHeight="1" thickBot="1">
      <c r="C8" s="8" t="s">
        <v>157</v>
      </c>
      <c r="D8" s="2" t="s">
        <v>157</v>
      </c>
      <c r="E8" s="2"/>
      <c r="F8" s="9"/>
      <c r="G8" s="8"/>
      <c r="H8" s="2"/>
      <c r="I8" s="20"/>
    </row>
    <row r="9" spans="3:9" ht="21.75" customHeight="1" thickTop="1">
      <c r="C9" s="10" t="s">
        <v>157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24.75" customHeight="1">
      <c r="C10" s="30" t="s">
        <v>0</v>
      </c>
      <c r="D10" s="40">
        <v>0.24791666666666667</v>
      </c>
      <c r="E10" s="34">
        <f aca="true" t="shared" si="0" ref="E10:E18">+F10-D10</f>
        <v>0.27013888888888893</v>
      </c>
      <c r="F10" s="35">
        <v>0.5180555555555556</v>
      </c>
      <c r="G10" s="42">
        <v>0.6444444444444445</v>
      </c>
      <c r="H10" s="34">
        <f>+AVERAGE(D10,E10)</f>
        <v>0.2590277777777778</v>
      </c>
      <c r="I10" s="35">
        <f>+SUM(F10/3200)*1000</f>
        <v>0.16189236111111113</v>
      </c>
    </row>
    <row r="11" spans="3:9" ht="24.75" customHeight="1">
      <c r="C11" s="30" t="s">
        <v>4</v>
      </c>
      <c r="D11" s="40">
        <v>0.25833333333333336</v>
      </c>
      <c r="E11" s="34">
        <f t="shared" si="0"/>
        <v>0.28958333333333336</v>
      </c>
      <c r="F11" s="35">
        <v>0.5479166666666667</v>
      </c>
      <c r="G11" s="42">
        <v>0.6756944444444444</v>
      </c>
      <c r="H11" s="34">
        <f aca="true" t="shared" si="1" ref="H11:H19">+AVERAGE(D11,E11)</f>
        <v>0.27395833333333336</v>
      </c>
      <c r="I11" s="35">
        <f aca="true" t="shared" si="2" ref="I11:I19">+SUM(F11/3200)*1000</f>
        <v>0.17122395833333334</v>
      </c>
    </row>
    <row r="12" spans="3:9" ht="24.75" customHeight="1">
      <c r="C12" s="30" t="s">
        <v>6</v>
      </c>
      <c r="D12" s="40">
        <v>0.2611111111111111</v>
      </c>
      <c r="E12" s="34">
        <f t="shared" si="0"/>
        <v>0.2881944444444445</v>
      </c>
      <c r="F12" s="35">
        <v>0.5493055555555556</v>
      </c>
      <c r="G12" s="42">
        <v>0.6819444444444445</v>
      </c>
      <c r="H12" s="34">
        <f t="shared" si="1"/>
        <v>0.2746527777777778</v>
      </c>
      <c r="I12" s="35">
        <f t="shared" si="2"/>
        <v>0.1716579861111111</v>
      </c>
    </row>
    <row r="13" spans="3:9" ht="24.75" customHeight="1">
      <c r="C13" s="30" t="s">
        <v>7</v>
      </c>
      <c r="D13" s="40">
        <v>0.2673611111111111</v>
      </c>
      <c r="E13" s="34">
        <f t="shared" si="0"/>
        <v>0.2916666666666667</v>
      </c>
      <c r="F13" s="35">
        <v>0.5590277777777778</v>
      </c>
      <c r="G13" s="42">
        <v>0.6923611111111111</v>
      </c>
      <c r="H13" s="34">
        <f t="shared" si="1"/>
        <v>0.2795138888888889</v>
      </c>
      <c r="I13" s="35">
        <f t="shared" si="2"/>
        <v>0.17469618055555558</v>
      </c>
    </row>
    <row r="14" spans="3:9" ht="24.75" customHeight="1">
      <c r="C14" s="30" t="s">
        <v>8</v>
      </c>
      <c r="D14" s="40">
        <v>0.2708333333333333</v>
      </c>
      <c r="E14" s="34">
        <f t="shared" si="0"/>
        <v>0.3</v>
      </c>
      <c r="F14" s="35">
        <v>0.5708333333333333</v>
      </c>
      <c r="G14" s="42">
        <v>0.7076388888888889</v>
      </c>
      <c r="H14" s="34">
        <f t="shared" si="1"/>
        <v>0.28541666666666665</v>
      </c>
      <c r="I14" s="35">
        <f t="shared" si="2"/>
        <v>0.17838541666666666</v>
      </c>
    </row>
    <row r="15" spans="3:9" ht="24.75" customHeight="1">
      <c r="C15" s="30" t="s">
        <v>1</v>
      </c>
      <c r="D15" s="40">
        <v>0.27708333333333335</v>
      </c>
      <c r="E15" s="34">
        <f t="shared" si="0"/>
        <v>0.30208333333333337</v>
      </c>
      <c r="F15" s="35">
        <v>0.5791666666666667</v>
      </c>
      <c r="G15" s="42">
        <v>0.7131944444444445</v>
      </c>
      <c r="H15" s="34">
        <f t="shared" si="1"/>
        <v>0.28958333333333336</v>
      </c>
      <c r="I15" s="35">
        <f t="shared" si="2"/>
        <v>0.18098958333333334</v>
      </c>
    </row>
    <row r="16" spans="3:9" ht="24.75" customHeight="1">
      <c r="C16" s="30" t="s">
        <v>5</v>
      </c>
      <c r="D16" s="40">
        <v>0.27708333333333335</v>
      </c>
      <c r="E16" s="34">
        <f t="shared" si="0"/>
        <v>0.3125</v>
      </c>
      <c r="F16" s="35">
        <v>0.5895833333333333</v>
      </c>
      <c r="G16" s="42">
        <v>0.7333333333333334</v>
      </c>
      <c r="H16" s="34">
        <f t="shared" si="1"/>
        <v>0.2947916666666667</v>
      </c>
      <c r="I16" s="35">
        <f t="shared" si="2"/>
        <v>0.18424479166666669</v>
      </c>
    </row>
    <row r="17" spans="3:9" ht="24.75" customHeight="1">
      <c r="C17" s="30" t="s">
        <v>2</v>
      </c>
      <c r="D17" s="40">
        <v>0.3034722222222222</v>
      </c>
      <c r="E17" s="34">
        <f t="shared" si="0"/>
        <v>0.34513888888888894</v>
      </c>
      <c r="F17" s="35">
        <v>0.6486111111111111</v>
      </c>
      <c r="G17" s="42">
        <v>0.8090277777777778</v>
      </c>
      <c r="H17" s="34">
        <f t="shared" si="1"/>
        <v>0.32430555555555557</v>
      </c>
      <c r="I17" s="35">
        <f t="shared" si="2"/>
        <v>0.20269097222222224</v>
      </c>
    </row>
    <row r="18" spans="3:9" ht="24.75" customHeight="1">
      <c r="C18" s="30" t="s">
        <v>3</v>
      </c>
      <c r="D18" s="40">
        <v>0.3236111111111111</v>
      </c>
      <c r="E18" s="34">
        <f t="shared" si="0"/>
        <v>0.3694444444444444</v>
      </c>
      <c r="F18" s="35">
        <v>0.6930555555555555</v>
      </c>
      <c r="G18" s="42">
        <v>0.873611111111111</v>
      </c>
      <c r="H18" s="34">
        <f t="shared" si="1"/>
        <v>0.34652777777777777</v>
      </c>
      <c r="I18" s="35">
        <f t="shared" si="2"/>
        <v>0.2165798611111111</v>
      </c>
    </row>
    <row r="19" spans="3:9" ht="24.75" customHeight="1">
      <c r="C19" s="30" t="s">
        <v>161</v>
      </c>
      <c r="D19" s="40">
        <v>0.33055555555555555</v>
      </c>
      <c r="E19" s="34">
        <f>+F19-D19</f>
        <v>0.3923611111111112</v>
      </c>
      <c r="F19" s="35">
        <v>0.7229166666666668</v>
      </c>
      <c r="G19" s="42">
        <v>0.9097222222222222</v>
      </c>
      <c r="H19" s="34">
        <f t="shared" si="1"/>
        <v>0.3614583333333334</v>
      </c>
      <c r="I19" s="35">
        <f t="shared" si="2"/>
        <v>0.22591145833333337</v>
      </c>
    </row>
    <row r="20" spans="3:9" ht="24.75" customHeight="1">
      <c r="C20" s="11"/>
      <c r="D20" s="32"/>
      <c r="E20" s="36"/>
      <c r="F20" s="37"/>
      <c r="G20" s="43" t="s">
        <v>157</v>
      </c>
      <c r="H20" s="5"/>
      <c r="I20" s="12"/>
    </row>
    <row r="21" spans="3:9" ht="24.75" customHeight="1">
      <c r="C21" s="11"/>
      <c r="D21" s="32"/>
      <c r="E21" s="36"/>
      <c r="F21" s="37"/>
      <c r="G21" s="21"/>
      <c r="H21" s="5"/>
      <c r="I21" s="12"/>
    </row>
    <row r="22" spans="3:9" ht="24.75" customHeight="1">
      <c r="C22" s="11"/>
      <c r="D22" s="32"/>
      <c r="E22" s="36"/>
      <c r="F22" s="37"/>
      <c r="G22" s="21"/>
      <c r="H22" s="5"/>
      <c r="I22" s="12"/>
    </row>
    <row r="23" spans="3:9" ht="24.75" customHeight="1">
      <c r="C23" s="11"/>
      <c r="D23" s="32"/>
      <c r="E23" s="36"/>
      <c r="F23" s="37"/>
      <c r="G23" s="21"/>
      <c r="H23" s="5"/>
      <c r="I23" s="12"/>
    </row>
    <row r="24" spans="3:9" ht="24.75" customHeight="1">
      <c r="C24" s="11"/>
      <c r="D24" s="32"/>
      <c r="E24" s="36"/>
      <c r="F24" s="37"/>
      <c r="G24" s="21"/>
      <c r="H24" s="5"/>
      <c r="I24" s="12"/>
    </row>
    <row r="25" spans="3:9" ht="24.75" customHeight="1">
      <c r="C25" s="11"/>
      <c r="D25" s="32"/>
      <c r="E25" s="36"/>
      <c r="F25" s="37"/>
      <c r="G25" s="21"/>
      <c r="H25" s="5"/>
      <c r="I25" s="12"/>
    </row>
    <row r="26" spans="3:9" ht="24.75" customHeight="1">
      <c r="C26" s="11"/>
      <c r="D26" s="32"/>
      <c r="E26" s="36"/>
      <c r="F26" s="37"/>
      <c r="G26" s="21"/>
      <c r="H26" s="5"/>
      <c r="I26" s="12"/>
    </row>
    <row r="27" spans="3:9" ht="24.75" customHeight="1">
      <c r="C27" s="11"/>
      <c r="D27" s="32"/>
      <c r="E27" s="36"/>
      <c r="F27" s="37"/>
      <c r="G27" s="21"/>
      <c r="H27" s="5"/>
      <c r="I27" s="12"/>
    </row>
    <row r="28" spans="3:9" ht="24.75" customHeight="1">
      <c r="C28" s="11"/>
      <c r="D28" s="32"/>
      <c r="E28" s="36"/>
      <c r="F28" s="37"/>
      <c r="G28" s="21"/>
      <c r="H28" s="5"/>
      <c r="I28" s="12"/>
    </row>
    <row r="29" spans="3:9" ht="24.75" customHeight="1">
      <c r="C29" s="11"/>
      <c r="D29" s="32"/>
      <c r="E29" s="36"/>
      <c r="F29" s="37"/>
      <c r="G29" s="21"/>
      <c r="H29" s="5"/>
      <c r="I29" s="12"/>
    </row>
    <row r="30" spans="3:9" ht="24.75" customHeight="1" thickBot="1">
      <c r="C30" s="13"/>
      <c r="D30" s="33"/>
      <c r="E30" s="38"/>
      <c r="F30" s="39"/>
      <c r="G30" s="22"/>
      <c r="H30" s="23"/>
      <c r="I30" s="15"/>
    </row>
    <row r="31" ht="15.75">
      <c r="D31" s="41"/>
    </row>
    <row r="32" ht="15.75">
      <c r="D32" s="41"/>
    </row>
    <row r="33" ht="15.75">
      <c r="D33" s="41"/>
    </row>
    <row r="34" ht="15.75">
      <c r="D34" s="41"/>
    </row>
    <row r="35" ht="15.75">
      <c r="D35" s="41"/>
    </row>
  </sheetData>
  <sheetProtection/>
  <printOptions/>
  <pageMargins left="0.5" right="0.5" top="1" bottom="0.5" header="0.5" footer="0.5"/>
  <pageSetup fitToHeight="1" fitToWidth="1" orientation="portrait" paperSize="9" scale="9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3"/>
  <sheetViews>
    <sheetView zoomScalePageLayoutView="0" workbookViewId="0" topLeftCell="B5">
      <selection activeCell="L10" sqref="L10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</cols>
  <sheetData>
    <row r="5" ht="16.5" thickBot="1"/>
    <row r="6" spans="3:11" ht="21" customHeight="1">
      <c r="C6" s="16" t="s">
        <v>82</v>
      </c>
      <c r="D6" s="28" t="s">
        <v>81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89</v>
      </c>
      <c r="D7" s="1"/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103</v>
      </c>
      <c r="D8" s="2"/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1.75" customHeight="1">
      <c r="C10" s="60" t="s">
        <v>67</v>
      </c>
      <c r="D10" s="63">
        <v>0.24305555555555555</v>
      </c>
      <c r="E10" s="34">
        <f aca="true" t="shared" si="0" ref="E10:E18">+F10-D10</f>
        <v>0.24444444444444444</v>
      </c>
      <c r="F10" s="67">
        <v>0.4875</v>
      </c>
      <c r="G10" s="34">
        <f aca="true" t="shared" si="1" ref="G10:G18">+H10-F10</f>
        <v>0.2520833333333334</v>
      </c>
      <c r="H10" s="65">
        <v>0.7395833333333334</v>
      </c>
      <c r="I10" s="70">
        <v>0.7722222222222223</v>
      </c>
      <c r="J10" s="34">
        <f>+AVERAGE(D10,E10,G10)</f>
        <v>0.2465277777777778</v>
      </c>
      <c r="K10" s="35">
        <f>+(I10/5000)*1000</f>
        <v>0.15444444444444447</v>
      </c>
    </row>
    <row r="11" spans="3:11" ht="21.75" customHeight="1">
      <c r="C11" s="60" t="s">
        <v>17</v>
      </c>
      <c r="D11" s="63">
        <v>0.24305555555555555</v>
      </c>
      <c r="E11" s="34">
        <f t="shared" si="0"/>
        <v>0.24444444444444444</v>
      </c>
      <c r="F11" s="72">
        <v>0.4875</v>
      </c>
      <c r="G11" s="34">
        <f t="shared" si="1"/>
        <v>0.2569444444444445</v>
      </c>
      <c r="H11" s="65">
        <v>0.7444444444444445</v>
      </c>
      <c r="I11" s="70">
        <v>0.7763888888888889</v>
      </c>
      <c r="J11" s="34">
        <f aca="true" t="shared" si="2" ref="J11:J18">+AVERAGE(D11,E11,G11)</f>
        <v>0.24814814814814815</v>
      </c>
      <c r="K11" s="35">
        <f aca="true" t="shared" si="3" ref="K11:K18">+(I11/5000)*1000</f>
        <v>0.1552777777777778</v>
      </c>
    </row>
    <row r="12" spans="3:11" ht="24.75" customHeight="1">
      <c r="C12" s="51" t="s">
        <v>66</v>
      </c>
      <c r="D12" s="40">
        <v>0.2354166666666667</v>
      </c>
      <c r="E12" s="34">
        <f t="shared" si="0"/>
        <v>0.25069444444444444</v>
      </c>
      <c r="F12" s="67">
        <v>0.4861111111111111</v>
      </c>
      <c r="G12" s="34">
        <f t="shared" si="1"/>
        <v>0.2652777777777779</v>
      </c>
      <c r="H12" s="35">
        <v>0.751388888888889</v>
      </c>
      <c r="I12" s="42">
        <v>0.7819444444444444</v>
      </c>
      <c r="J12" s="34">
        <f t="shared" si="2"/>
        <v>0.25046296296296305</v>
      </c>
      <c r="K12" s="35">
        <f t="shared" si="3"/>
        <v>0.15638888888888888</v>
      </c>
    </row>
    <row r="13" spans="3:11" ht="24.75" customHeight="1">
      <c r="C13" s="51" t="s">
        <v>20</v>
      </c>
      <c r="D13" s="40">
        <v>0.24583333333333335</v>
      </c>
      <c r="E13" s="34">
        <f t="shared" si="0"/>
        <v>0.2506944444444444</v>
      </c>
      <c r="F13" s="67">
        <v>0.49652777777777773</v>
      </c>
      <c r="G13" s="34">
        <f t="shared" si="1"/>
        <v>0.28125000000000006</v>
      </c>
      <c r="H13" s="35">
        <v>0.7777777777777778</v>
      </c>
      <c r="I13" s="42">
        <v>0.8097222222222222</v>
      </c>
      <c r="J13" s="34">
        <f t="shared" si="2"/>
        <v>0.25925925925925924</v>
      </c>
      <c r="K13" s="35">
        <f t="shared" si="3"/>
        <v>0.16194444444444445</v>
      </c>
    </row>
    <row r="14" spans="3:11" ht="24.75" customHeight="1">
      <c r="C14" s="51" t="s">
        <v>11</v>
      </c>
      <c r="D14" s="40">
        <v>0.24791666666666667</v>
      </c>
      <c r="E14" s="34">
        <f t="shared" si="0"/>
        <v>0.25763888888888886</v>
      </c>
      <c r="F14" s="67">
        <v>0.5055555555555555</v>
      </c>
      <c r="G14" s="34">
        <f t="shared" si="1"/>
        <v>0.27708333333333346</v>
      </c>
      <c r="H14" s="35">
        <v>0.782638888888889</v>
      </c>
      <c r="I14" s="42">
        <v>0.8201388888888889</v>
      </c>
      <c r="J14" s="34">
        <f t="shared" si="2"/>
        <v>0.2608796296296297</v>
      </c>
      <c r="K14" s="35">
        <f t="shared" si="3"/>
        <v>0.16402777777777777</v>
      </c>
    </row>
    <row r="15" spans="3:11" ht="24.75" customHeight="1">
      <c r="C15" s="51" t="s">
        <v>14</v>
      </c>
      <c r="D15" s="40">
        <v>0.25</v>
      </c>
      <c r="E15" s="34">
        <f t="shared" si="0"/>
        <v>0.26736111111111105</v>
      </c>
      <c r="F15" s="67">
        <v>0.517361111111111</v>
      </c>
      <c r="G15" s="34">
        <f t="shared" si="1"/>
        <v>0.2861111111111112</v>
      </c>
      <c r="H15" s="35">
        <v>0.8034722222222223</v>
      </c>
      <c r="I15" s="42">
        <v>0.8375</v>
      </c>
      <c r="J15" s="34">
        <f t="shared" si="2"/>
        <v>0.2678240740740741</v>
      </c>
      <c r="K15" s="35">
        <f t="shared" si="3"/>
        <v>0.1675</v>
      </c>
    </row>
    <row r="16" spans="3:11" ht="24.75" customHeight="1">
      <c r="C16" s="51" t="s">
        <v>19</v>
      </c>
      <c r="D16" s="40">
        <v>0.24722222222222223</v>
      </c>
      <c r="E16" s="34">
        <f t="shared" si="0"/>
        <v>0.27361111111111114</v>
      </c>
      <c r="F16" s="67">
        <v>0.5208333333333334</v>
      </c>
      <c r="G16" s="34">
        <f t="shared" si="1"/>
        <v>0.2826388888888889</v>
      </c>
      <c r="H16" s="35">
        <v>0.8034722222222223</v>
      </c>
      <c r="I16" s="42">
        <v>0.8381944444444445</v>
      </c>
      <c r="J16" s="34">
        <f t="shared" si="2"/>
        <v>0.2678240740740741</v>
      </c>
      <c r="K16" s="35">
        <f t="shared" si="3"/>
        <v>0.1676388888888889</v>
      </c>
    </row>
    <row r="17" spans="3:11" ht="24.75" customHeight="1">
      <c r="C17" s="51" t="s">
        <v>24</v>
      </c>
      <c r="D17" s="40">
        <v>0.25625</v>
      </c>
      <c r="E17" s="34">
        <f t="shared" si="0"/>
        <v>0.2958333333333334</v>
      </c>
      <c r="F17" s="67">
        <v>0.5520833333333334</v>
      </c>
      <c r="G17" s="34">
        <f t="shared" si="1"/>
        <v>0.32013888888888886</v>
      </c>
      <c r="H17" s="35">
        <v>0.8722222222222222</v>
      </c>
      <c r="I17" s="42">
        <v>0.9125</v>
      </c>
      <c r="J17" s="34">
        <f t="shared" si="2"/>
        <v>0.29074074074074074</v>
      </c>
      <c r="K17" s="35">
        <f t="shared" si="3"/>
        <v>0.1825</v>
      </c>
    </row>
    <row r="18" spans="3:11" ht="24.75" customHeight="1">
      <c r="C18" s="51" t="s">
        <v>13</v>
      </c>
      <c r="D18" s="40">
        <v>0.2659722222222222</v>
      </c>
      <c r="E18" s="34">
        <f t="shared" si="0"/>
        <v>0.29930555555555555</v>
      </c>
      <c r="F18" s="67">
        <v>0.5652777777777778</v>
      </c>
      <c r="G18" s="34">
        <f t="shared" si="1"/>
        <v>0.33263888888888893</v>
      </c>
      <c r="H18" s="35">
        <v>0.8979166666666667</v>
      </c>
      <c r="I18" s="42">
        <v>0.9381944444444444</v>
      </c>
      <c r="J18" s="34">
        <f t="shared" si="2"/>
        <v>0.29930555555555555</v>
      </c>
      <c r="K18" s="35">
        <f t="shared" si="3"/>
        <v>0.18763888888888888</v>
      </c>
    </row>
    <row r="19" spans="3:11" ht="24.75" customHeight="1">
      <c r="C19" s="30" t="s">
        <v>157</v>
      </c>
      <c r="D19" s="40"/>
      <c r="E19" s="34"/>
      <c r="F19" s="67"/>
      <c r="G19" s="34"/>
      <c r="H19" s="37"/>
      <c r="I19" s="42"/>
      <c r="J19" s="34"/>
      <c r="K19" s="35"/>
    </row>
    <row r="20" spans="3:11" ht="24.75" customHeight="1">
      <c r="C20" s="30" t="s">
        <v>83</v>
      </c>
      <c r="D20" s="40"/>
      <c r="E20" s="34"/>
      <c r="F20" s="67"/>
      <c r="G20" s="34"/>
      <c r="H20" s="37"/>
      <c r="I20" s="42"/>
      <c r="J20" s="34"/>
      <c r="K20" s="35"/>
    </row>
    <row r="21" spans="3:11" ht="24.75" customHeight="1">
      <c r="C21" s="51" t="s">
        <v>22</v>
      </c>
      <c r="D21" s="40">
        <v>0.26180555555555557</v>
      </c>
      <c r="E21" s="34">
        <f aca="true" t="shared" si="4" ref="E21:E29">+F21-D21</f>
        <v>0.2659722222222222</v>
      </c>
      <c r="F21" s="67">
        <v>0.5277777777777778</v>
      </c>
      <c r="G21" s="34">
        <f aca="true" t="shared" si="5" ref="G21:G29">+H21-F21</f>
        <v>0.27847222222222223</v>
      </c>
      <c r="H21" s="35">
        <v>0.80625</v>
      </c>
      <c r="I21" s="42">
        <v>0.8430555555555556</v>
      </c>
      <c r="J21" s="34">
        <f aca="true" t="shared" si="6" ref="J21:J29">+AVERAGE(D21,E21,G21)</f>
        <v>0.26875</v>
      </c>
      <c r="K21" s="35">
        <f aca="true" t="shared" si="7" ref="K21:K29">+(I21/5000)*1000</f>
        <v>0.1686111111111111</v>
      </c>
    </row>
    <row r="22" spans="3:11" ht="24.75" customHeight="1">
      <c r="C22" s="51" t="s">
        <v>18</v>
      </c>
      <c r="D22" s="40">
        <v>0.2659722222222222</v>
      </c>
      <c r="E22" s="34">
        <f t="shared" si="4"/>
        <v>0.2743055555555555</v>
      </c>
      <c r="F22" s="67">
        <v>0.5402777777777777</v>
      </c>
      <c r="G22" s="34">
        <f t="shared" si="5"/>
        <v>0.29166666666666663</v>
      </c>
      <c r="H22" s="35">
        <v>0.8319444444444444</v>
      </c>
      <c r="I22" s="42">
        <v>0.8694444444444445</v>
      </c>
      <c r="J22" s="34">
        <f t="shared" si="6"/>
        <v>0.2773148148148148</v>
      </c>
      <c r="K22" s="35">
        <f t="shared" si="7"/>
        <v>0.1738888888888889</v>
      </c>
    </row>
    <row r="23" spans="3:11" ht="24.75" customHeight="1">
      <c r="C23" s="51" t="s">
        <v>12</v>
      </c>
      <c r="D23" s="40">
        <v>0.2736111111111111</v>
      </c>
      <c r="E23" s="34">
        <f t="shared" si="4"/>
        <v>0.28750000000000003</v>
      </c>
      <c r="F23" s="67">
        <v>0.5611111111111111</v>
      </c>
      <c r="G23" s="34">
        <f t="shared" si="5"/>
        <v>0.30208333333333326</v>
      </c>
      <c r="H23" s="35">
        <v>0.8631944444444444</v>
      </c>
      <c r="I23" s="42">
        <v>0.9006944444444445</v>
      </c>
      <c r="J23" s="34">
        <f t="shared" si="6"/>
        <v>0.2877314814814815</v>
      </c>
      <c r="K23" s="35">
        <f t="shared" si="7"/>
        <v>0.18013888888888888</v>
      </c>
    </row>
    <row r="24" spans="3:11" ht="24.75" customHeight="1">
      <c r="C24" s="51" t="s">
        <v>10</v>
      </c>
      <c r="D24" s="40">
        <v>0.2736111111111111</v>
      </c>
      <c r="E24" s="34">
        <f t="shared" si="4"/>
        <v>0.28750000000000003</v>
      </c>
      <c r="F24" s="67">
        <v>0.5611111111111111</v>
      </c>
      <c r="G24" s="34">
        <f t="shared" si="5"/>
        <v>0.30208333333333326</v>
      </c>
      <c r="H24" s="35">
        <v>0.8631944444444444</v>
      </c>
      <c r="I24" s="42">
        <v>0.9006944444444445</v>
      </c>
      <c r="J24" s="34">
        <f t="shared" si="6"/>
        <v>0.2877314814814815</v>
      </c>
      <c r="K24" s="35">
        <f t="shared" si="7"/>
        <v>0.18013888888888888</v>
      </c>
    </row>
    <row r="25" spans="3:11" ht="24.75" customHeight="1">
      <c r="C25" s="51" t="s">
        <v>71</v>
      </c>
      <c r="D25" s="40">
        <v>0.27847222222222223</v>
      </c>
      <c r="E25" s="34">
        <f t="shared" si="4"/>
        <v>0.30486111111111114</v>
      </c>
      <c r="F25" s="67">
        <v>0.5833333333333334</v>
      </c>
      <c r="G25" s="34">
        <f t="shared" si="5"/>
        <v>0.29722222222222217</v>
      </c>
      <c r="H25" s="35">
        <v>0.8805555555555555</v>
      </c>
      <c r="I25" s="42">
        <v>0.9125</v>
      </c>
      <c r="J25" s="34">
        <f t="shared" si="6"/>
        <v>0.2935185185185185</v>
      </c>
      <c r="K25" s="35">
        <f t="shared" si="7"/>
        <v>0.1825</v>
      </c>
    </row>
    <row r="26" spans="3:11" ht="24.75" customHeight="1">
      <c r="C26" s="51" t="s">
        <v>16</v>
      </c>
      <c r="D26" s="40">
        <v>0.27569444444444446</v>
      </c>
      <c r="E26" s="34">
        <f t="shared" si="4"/>
        <v>0.28194444444444444</v>
      </c>
      <c r="F26" s="67">
        <v>0.5576388888888889</v>
      </c>
      <c r="G26" s="34">
        <f t="shared" si="5"/>
        <v>0.31805555555555554</v>
      </c>
      <c r="H26" s="35">
        <v>0.8756944444444444</v>
      </c>
      <c r="I26" s="42">
        <v>0.9173611111111111</v>
      </c>
      <c r="J26" s="34">
        <f t="shared" si="6"/>
        <v>0.29189814814814813</v>
      </c>
      <c r="K26" s="35">
        <f t="shared" si="7"/>
        <v>0.1834722222222222</v>
      </c>
    </row>
    <row r="27" spans="3:11" ht="24.75" customHeight="1">
      <c r="C27" s="51" t="s">
        <v>51</v>
      </c>
      <c r="D27" s="40">
        <v>0.30416666666666664</v>
      </c>
      <c r="E27" s="34">
        <f t="shared" si="4"/>
        <v>0.31041666666666673</v>
      </c>
      <c r="F27" s="67">
        <v>0.6145833333333334</v>
      </c>
      <c r="G27" s="34">
        <f t="shared" si="5"/>
        <v>0.34791666666666665</v>
      </c>
      <c r="H27" s="35">
        <v>0.9625</v>
      </c>
      <c r="I27" s="42">
        <v>0.9965277777777778</v>
      </c>
      <c r="J27" s="34">
        <f t="shared" si="6"/>
        <v>0.32083333333333336</v>
      </c>
      <c r="K27" s="35">
        <f t="shared" si="7"/>
        <v>0.19930555555555557</v>
      </c>
    </row>
    <row r="28" spans="3:11" ht="24.75" customHeight="1">
      <c r="C28" s="51" t="s">
        <v>21</v>
      </c>
      <c r="D28" s="40">
        <v>0.3076388888888889</v>
      </c>
      <c r="E28" s="34">
        <f t="shared" si="4"/>
        <v>0.33333333333333326</v>
      </c>
      <c r="F28" s="67">
        <v>0.6409722222222222</v>
      </c>
      <c r="G28" s="34">
        <f t="shared" si="5"/>
        <v>0.3694444444444446</v>
      </c>
      <c r="H28" s="66" t="s">
        <v>91</v>
      </c>
      <c r="I28" s="45" t="s">
        <v>93</v>
      </c>
      <c r="J28" s="34">
        <f t="shared" si="6"/>
        <v>0.3368055555555556</v>
      </c>
      <c r="K28" s="35">
        <f t="shared" si="7"/>
        <v>0.21027777777777779</v>
      </c>
    </row>
    <row r="29" spans="3:11" ht="24.75" customHeight="1">
      <c r="C29" s="51" t="s">
        <v>23</v>
      </c>
      <c r="D29" s="40">
        <v>0.3069444444444444</v>
      </c>
      <c r="E29" s="34">
        <f t="shared" si="4"/>
        <v>0.33402777777777776</v>
      </c>
      <c r="F29" s="67">
        <v>0.6409722222222222</v>
      </c>
      <c r="G29" s="34">
        <f t="shared" si="5"/>
        <v>0.4097222222222222</v>
      </c>
      <c r="H29" s="66" t="s">
        <v>90</v>
      </c>
      <c r="I29" s="45" t="s">
        <v>92</v>
      </c>
      <c r="J29" s="34">
        <f t="shared" si="6"/>
        <v>0.3502314814814815</v>
      </c>
      <c r="K29" s="35">
        <f t="shared" si="7"/>
        <v>0.21680555555555556</v>
      </c>
    </row>
    <row r="30" spans="3:11" ht="24.75" customHeight="1">
      <c r="C30" s="51" t="s">
        <v>157</v>
      </c>
      <c r="D30" s="40"/>
      <c r="E30" s="34"/>
      <c r="F30" s="67"/>
      <c r="G30" s="34"/>
      <c r="H30" s="35"/>
      <c r="I30" s="42"/>
      <c r="J30" s="34"/>
      <c r="K30" s="35"/>
    </row>
    <row r="31" spans="3:11" ht="24.75" customHeight="1">
      <c r="C31" s="30" t="s">
        <v>53</v>
      </c>
      <c r="D31" s="32"/>
      <c r="E31" s="34"/>
      <c r="F31" s="68"/>
      <c r="G31" s="36"/>
      <c r="H31" s="37"/>
      <c r="I31" s="44"/>
      <c r="J31" s="36"/>
      <c r="K31" s="37"/>
    </row>
    <row r="32" spans="3:11" ht="24.75" customHeight="1">
      <c r="C32" s="11" t="s">
        <v>72</v>
      </c>
      <c r="D32" s="40">
        <v>0.3263888888888889</v>
      </c>
      <c r="E32" s="34"/>
      <c r="F32" s="68"/>
      <c r="G32" s="36"/>
      <c r="H32" s="37"/>
      <c r="I32" s="44">
        <v>0.6034722222222222</v>
      </c>
      <c r="J32" s="34">
        <f>+AVERAGE(D32,E32,G32)</f>
        <v>0.3263888888888889</v>
      </c>
      <c r="K32" s="35">
        <f>+(I32/3000)*1000</f>
        <v>0.2011574074074074</v>
      </c>
    </row>
    <row r="33" spans="3:11" ht="24.75" customHeight="1" thickBot="1">
      <c r="C33" s="13"/>
      <c r="D33" s="24"/>
      <c r="E33" s="23"/>
      <c r="F33" s="73"/>
      <c r="G33" s="23"/>
      <c r="H33" s="15"/>
      <c r="I33" s="22"/>
      <c r="J33" s="23"/>
      <c r="K33" s="15"/>
    </row>
  </sheetData>
  <sheetProtection/>
  <printOptions/>
  <pageMargins left="0.5" right="0.5" top="0.5" bottom="0.5" header="0.5" footer="0.5"/>
  <pageSetup fitToHeight="1" fitToWidth="1" orientation="portrait" paperSize="9" scale="8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5"/>
  <sheetViews>
    <sheetView zoomScalePageLayoutView="0" workbookViewId="0" topLeftCell="C1">
      <selection activeCell="I12" sqref="I12"/>
    </sheetView>
  </sheetViews>
  <sheetFormatPr defaultColWidth="11.00390625" defaultRowHeight="15.75"/>
  <cols>
    <col min="1" max="2" width="11.00390625" style="0" customWidth="1"/>
    <col min="3" max="3" width="17.50390625" style="0" customWidth="1"/>
    <col min="4" max="4" width="11.00390625" style="0" customWidth="1"/>
    <col min="5" max="5" width="8.875" style="0" customWidth="1"/>
    <col min="6" max="6" width="12.125" style="0" customWidth="1"/>
    <col min="7" max="7" width="9.00390625" style="0" customWidth="1"/>
    <col min="8" max="9" width="11.00390625" style="0" customWidth="1"/>
    <col min="10" max="10" width="8.125" style="0" customWidth="1"/>
    <col min="11" max="11" width="9.50390625" style="0" customWidth="1"/>
  </cols>
  <sheetData>
    <row r="5" ht="16.5" thickBot="1"/>
    <row r="6" spans="3:11" ht="18" customHeight="1">
      <c r="C6" s="16" t="s">
        <v>104</v>
      </c>
      <c r="D6" s="28" t="s">
        <v>105</v>
      </c>
      <c r="E6" s="28"/>
      <c r="F6" s="28"/>
      <c r="G6" s="28"/>
      <c r="H6" s="6"/>
      <c r="I6" s="16" t="s">
        <v>157</v>
      </c>
      <c r="J6" s="28"/>
      <c r="K6" s="17"/>
    </row>
    <row r="7" spans="3:11" ht="15.75">
      <c r="C7" s="18" t="s">
        <v>157</v>
      </c>
      <c r="H7" s="7"/>
      <c r="I7" s="18"/>
      <c r="J7" s="57"/>
      <c r="K7" s="19"/>
    </row>
    <row r="8" spans="3:11" ht="27.75" customHeight="1" thickBot="1">
      <c r="C8" s="8" t="s">
        <v>157</v>
      </c>
      <c r="D8" s="2"/>
      <c r="E8" s="2"/>
      <c r="F8" s="2"/>
      <c r="G8" s="2"/>
      <c r="H8" s="9"/>
      <c r="I8" s="8"/>
      <c r="J8" s="2"/>
      <c r="K8" s="20"/>
    </row>
    <row r="9" spans="3:11" ht="16.5" thickTop="1">
      <c r="C9" s="50" t="s">
        <v>106</v>
      </c>
      <c r="D9" s="25" t="s">
        <v>158</v>
      </c>
      <c r="E9" s="29" t="s">
        <v>26</v>
      </c>
      <c r="F9" s="75" t="s">
        <v>27</v>
      </c>
      <c r="G9" s="29" t="s">
        <v>30</v>
      </c>
      <c r="H9" s="26" t="s">
        <v>107</v>
      </c>
      <c r="I9" s="27" t="s">
        <v>159</v>
      </c>
      <c r="J9" s="29" t="s">
        <v>152</v>
      </c>
      <c r="K9" s="26" t="s">
        <v>151</v>
      </c>
    </row>
    <row r="10" spans="3:11" ht="15.75">
      <c r="C10" s="50" t="s">
        <v>114</v>
      </c>
      <c r="D10" s="74"/>
      <c r="E10" s="29"/>
      <c r="F10" s="76"/>
      <c r="G10" s="29"/>
      <c r="H10" s="26"/>
      <c r="I10" s="27"/>
      <c r="J10" s="29"/>
      <c r="K10" s="26"/>
    </row>
    <row r="11" spans="3:11" ht="28.5" customHeight="1">
      <c r="C11" s="51" t="s">
        <v>0</v>
      </c>
      <c r="D11" s="40">
        <v>0.24444444444444446</v>
      </c>
      <c r="E11" s="34">
        <f aca="true" t="shared" si="0" ref="E11:E16">+F11-D11</f>
        <v>0.2701388888888888</v>
      </c>
      <c r="F11" s="67">
        <v>0.5145833333333333</v>
      </c>
      <c r="G11" s="34">
        <f aca="true" t="shared" si="1" ref="G11:G16">+H11-F11</f>
        <v>0.3027777777777778</v>
      </c>
      <c r="H11" s="35">
        <v>0.8173611111111111</v>
      </c>
      <c r="I11" s="42">
        <v>0.8527777777777777</v>
      </c>
      <c r="J11" s="34">
        <f aca="true" t="shared" si="2" ref="J11:J16">+AVERAGE(D11:E11)</f>
        <v>0.25729166666666664</v>
      </c>
      <c r="K11" s="35">
        <f aca="true" t="shared" si="3" ref="K11:K16">+SUM(F11/3200)*1000</f>
        <v>0.16080729166666666</v>
      </c>
    </row>
    <row r="12" spans="3:11" ht="28.5" customHeight="1">
      <c r="C12" s="51" t="s">
        <v>6</v>
      </c>
      <c r="D12" s="40">
        <v>0.2555555555555556</v>
      </c>
      <c r="E12" s="34">
        <f t="shared" si="0"/>
        <v>0.2791666666666666</v>
      </c>
      <c r="F12" s="67">
        <v>0.5347222222222222</v>
      </c>
      <c r="G12" s="34">
        <f t="shared" si="1"/>
        <v>0.29513888888888895</v>
      </c>
      <c r="H12" s="35">
        <v>0.8298611111111112</v>
      </c>
      <c r="I12" s="45" t="s">
        <v>148</v>
      </c>
      <c r="J12" s="34">
        <f t="shared" si="2"/>
        <v>0.2673611111111111</v>
      </c>
      <c r="K12" s="35">
        <f t="shared" si="3"/>
        <v>0.16710069444444445</v>
      </c>
    </row>
    <row r="13" spans="3:11" ht="28.5" customHeight="1">
      <c r="C13" s="51" t="s">
        <v>1</v>
      </c>
      <c r="D13" s="40">
        <v>0.2611111111111111</v>
      </c>
      <c r="E13" s="34">
        <f t="shared" si="0"/>
        <v>0.2881944444444445</v>
      </c>
      <c r="F13" s="67">
        <v>0.5493055555555556</v>
      </c>
      <c r="G13" s="34">
        <f t="shared" si="1"/>
        <v>0.3090277777777778</v>
      </c>
      <c r="H13" s="35">
        <v>0.8583333333333334</v>
      </c>
      <c r="I13" s="42">
        <v>0.8951388888888889</v>
      </c>
      <c r="J13" s="34">
        <f t="shared" si="2"/>
        <v>0.2746527777777778</v>
      </c>
      <c r="K13" s="35">
        <f t="shared" si="3"/>
        <v>0.1716579861111111</v>
      </c>
    </row>
    <row r="14" spans="3:11" ht="28.5" customHeight="1">
      <c r="C14" s="51" t="s">
        <v>7</v>
      </c>
      <c r="D14" s="40">
        <v>0.26180555555555557</v>
      </c>
      <c r="E14" s="34">
        <f t="shared" si="0"/>
        <v>0.2888888888888889</v>
      </c>
      <c r="F14" s="67">
        <v>0.5506944444444445</v>
      </c>
      <c r="G14" s="34">
        <f t="shared" si="1"/>
        <v>0.3194444444444444</v>
      </c>
      <c r="H14" s="35">
        <v>0.8701388888888889</v>
      </c>
      <c r="I14" s="42">
        <v>0.9013888888888889</v>
      </c>
      <c r="J14" s="34">
        <f t="shared" si="2"/>
        <v>0.27534722222222224</v>
      </c>
      <c r="K14" s="35">
        <f t="shared" si="3"/>
        <v>0.1720920138888889</v>
      </c>
    </row>
    <row r="15" spans="3:11" ht="28.5" customHeight="1">
      <c r="C15" s="51" t="s">
        <v>4</v>
      </c>
      <c r="D15" s="40">
        <v>0.2722222222222222</v>
      </c>
      <c r="E15" s="34">
        <f t="shared" si="0"/>
        <v>0.3</v>
      </c>
      <c r="F15" s="67">
        <v>0.5722222222222222</v>
      </c>
      <c r="G15" s="34">
        <f t="shared" si="1"/>
        <v>0.3340277777777778</v>
      </c>
      <c r="H15" s="35">
        <v>0.90625</v>
      </c>
      <c r="I15" s="42">
        <v>0.9402777777777778</v>
      </c>
      <c r="J15" s="34">
        <f t="shared" si="2"/>
        <v>0.2861111111111111</v>
      </c>
      <c r="K15" s="35">
        <f t="shared" si="3"/>
        <v>0.17881944444444445</v>
      </c>
    </row>
    <row r="16" spans="3:11" ht="28.5" customHeight="1">
      <c r="C16" s="51" t="s">
        <v>8</v>
      </c>
      <c r="D16" s="40">
        <v>0.27847222222222223</v>
      </c>
      <c r="E16" s="34">
        <f t="shared" si="0"/>
        <v>0.2958333333333333</v>
      </c>
      <c r="F16" s="67">
        <v>0.5743055555555555</v>
      </c>
      <c r="G16" s="34">
        <f t="shared" si="1"/>
        <v>0.3159722222222223</v>
      </c>
      <c r="H16" s="35">
        <v>0.8902777777777778</v>
      </c>
      <c r="I16" s="42">
        <v>0.9277777777777777</v>
      </c>
      <c r="J16" s="34">
        <f t="shared" si="2"/>
        <v>0.28715277777777776</v>
      </c>
      <c r="K16" s="35">
        <f t="shared" si="3"/>
        <v>0.1794704861111111</v>
      </c>
    </row>
    <row r="17" spans="3:11" ht="18.75" customHeight="1">
      <c r="C17" s="30"/>
      <c r="D17" s="32"/>
      <c r="E17" s="36"/>
      <c r="F17" s="68"/>
      <c r="G17" s="36"/>
      <c r="H17" s="37"/>
      <c r="I17" s="21"/>
      <c r="J17" s="5"/>
      <c r="K17" s="12"/>
    </row>
    <row r="18" spans="3:11" ht="18.75" customHeight="1">
      <c r="C18" s="30" t="s">
        <v>108</v>
      </c>
      <c r="D18" s="32"/>
      <c r="E18" s="36"/>
      <c r="F18" s="68"/>
      <c r="G18" s="36"/>
      <c r="H18" s="37"/>
      <c r="I18" s="21"/>
      <c r="J18" s="5"/>
      <c r="K18" s="12"/>
    </row>
    <row r="19" spans="3:11" ht="18.75" customHeight="1">
      <c r="C19" s="30" t="s">
        <v>109</v>
      </c>
      <c r="D19" s="32"/>
      <c r="E19" s="36"/>
      <c r="F19" s="68"/>
      <c r="G19" s="36"/>
      <c r="H19" s="37"/>
      <c r="I19" s="21"/>
      <c r="J19" s="5"/>
      <c r="K19" s="12"/>
    </row>
    <row r="20" spans="3:11" ht="22.5" customHeight="1">
      <c r="C20" s="51" t="s">
        <v>5</v>
      </c>
      <c r="D20" s="40">
        <v>0.27291666666666664</v>
      </c>
      <c r="E20" s="34">
        <f>+F20-D20</f>
        <v>0.3284722222222222</v>
      </c>
      <c r="F20" s="67">
        <v>0.6013888888888889</v>
      </c>
      <c r="G20" s="36"/>
      <c r="H20" s="37"/>
      <c r="I20" s="45" t="s">
        <v>136</v>
      </c>
      <c r="J20" s="34">
        <f>+AVERAGE(D20:E20)</f>
        <v>0.30069444444444443</v>
      </c>
      <c r="K20" s="35">
        <f>+SUM(F20/3200)*1000</f>
        <v>0.1879340277777778</v>
      </c>
    </row>
    <row r="21" spans="3:11" ht="22.5" customHeight="1">
      <c r="C21" s="51" t="s">
        <v>2</v>
      </c>
      <c r="D21" s="40">
        <v>0.27291666666666664</v>
      </c>
      <c r="E21" s="34">
        <f>+F21-D21</f>
        <v>0.3361111111111112</v>
      </c>
      <c r="F21" s="67">
        <v>0.6090277777777778</v>
      </c>
      <c r="G21" s="36"/>
      <c r="H21" s="37"/>
      <c r="I21" s="45" t="s">
        <v>137</v>
      </c>
      <c r="J21" s="34">
        <f>+AVERAGE(D21:E21)</f>
        <v>0.3045138888888889</v>
      </c>
      <c r="K21" s="35">
        <f>+SUM(F21/3200)*1000</f>
        <v>0.19032118055555558</v>
      </c>
    </row>
    <row r="22" spans="3:11" ht="22.5" customHeight="1">
      <c r="C22" s="51" t="s">
        <v>110</v>
      </c>
      <c r="D22" s="40">
        <v>0.3159722222222222</v>
      </c>
      <c r="E22" s="34">
        <f>+F22-D22</f>
        <v>0.37569444444444455</v>
      </c>
      <c r="F22" s="67">
        <v>0.6916666666666668</v>
      </c>
      <c r="G22" s="36"/>
      <c r="H22" s="37"/>
      <c r="I22" s="45" t="s">
        <v>138</v>
      </c>
      <c r="J22" s="34">
        <f>+AVERAGE(D22:E22)</f>
        <v>0.3458333333333334</v>
      </c>
      <c r="K22" s="35">
        <f>+SUM(F22/3200)*1000</f>
        <v>0.21614583333333334</v>
      </c>
    </row>
    <row r="23" spans="3:11" ht="22.5" customHeight="1">
      <c r="C23" s="51" t="s">
        <v>85</v>
      </c>
      <c r="D23" s="40">
        <v>0.34027777777777773</v>
      </c>
      <c r="E23" s="34">
        <f>+F23-D23</f>
        <v>0.3902777777777779</v>
      </c>
      <c r="F23" s="67">
        <v>0.7305555555555556</v>
      </c>
      <c r="G23" s="36"/>
      <c r="H23" s="37"/>
      <c r="I23" s="45" t="s">
        <v>139</v>
      </c>
      <c r="J23" s="34">
        <f>+AVERAGE(D23:E23)</f>
        <v>0.3652777777777778</v>
      </c>
      <c r="K23" s="35">
        <f>+SUM(F23/3200)*1000</f>
        <v>0.22829861111111113</v>
      </c>
    </row>
    <row r="24" spans="3:11" ht="22.5" customHeight="1">
      <c r="C24" s="51" t="s">
        <v>157</v>
      </c>
      <c r="D24" s="40"/>
      <c r="E24" s="36"/>
      <c r="F24" s="68"/>
      <c r="G24" s="36"/>
      <c r="H24" s="37"/>
      <c r="I24" s="42"/>
      <c r="J24" s="34"/>
      <c r="K24" s="35"/>
    </row>
    <row r="25" spans="3:11" ht="22.5" customHeight="1">
      <c r="C25" s="30" t="s">
        <v>111</v>
      </c>
      <c r="D25" s="40"/>
      <c r="E25" s="36"/>
      <c r="F25" s="68"/>
      <c r="G25" s="36"/>
      <c r="H25" s="37"/>
      <c r="I25" s="42"/>
      <c r="J25" s="34"/>
      <c r="K25" s="35"/>
    </row>
    <row r="26" spans="3:11" ht="22.5" customHeight="1">
      <c r="C26" s="11" t="s">
        <v>112</v>
      </c>
      <c r="D26" s="40">
        <v>0.3194444444444445</v>
      </c>
      <c r="E26" s="36"/>
      <c r="F26" s="68"/>
      <c r="G26" s="36"/>
      <c r="H26" s="37"/>
      <c r="I26" s="42">
        <v>0.3923611111111111</v>
      </c>
      <c r="J26" s="34">
        <f>+AVERAGE(D26:E26)</f>
        <v>0.3194444444444445</v>
      </c>
      <c r="K26" s="35">
        <f>+SUM(I26/2000)*1000</f>
        <v>0.19618055555555555</v>
      </c>
    </row>
    <row r="27" spans="3:11" ht="22.5" customHeight="1">
      <c r="C27" s="11" t="s">
        <v>161</v>
      </c>
      <c r="D27" s="40">
        <v>0.33194444444444443</v>
      </c>
      <c r="E27" s="36"/>
      <c r="F27" s="68"/>
      <c r="G27" s="36"/>
      <c r="H27" s="37"/>
      <c r="I27" s="42">
        <v>0.42083333333333334</v>
      </c>
      <c r="J27" s="34">
        <f>+AVERAGE(D27:E27)</f>
        <v>0.33194444444444443</v>
      </c>
      <c r="K27" s="35">
        <f>+SUM(I27/2000)*1000</f>
        <v>0.21041666666666667</v>
      </c>
    </row>
    <row r="28" spans="3:11" ht="22.5" customHeight="1">
      <c r="C28" s="11" t="s">
        <v>78</v>
      </c>
      <c r="D28" s="40">
        <v>0.3423611111111111</v>
      </c>
      <c r="E28" s="36"/>
      <c r="F28" s="68"/>
      <c r="G28" s="36"/>
      <c r="H28" s="37"/>
      <c r="I28" s="42">
        <v>0.4263888888888889</v>
      </c>
      <c r="J28" s="34">
        <f>+AVERAGE(D28:E28)</f>
        <v>0.3423611111111111</v>
      </c>
      <c r="K28" s="35">
        <f>+SUM(I28/2000)*1000</f>
        <v>0.21319444444444444</v>
      </c>
    </row>
    <row r="29" spans="3:11" ht="22.5" customHeight="1">
      <c r="C29" s="53" t="s">
        <v>113</v>
      </c>
      <c r="D29" s="58">
        <v>0.3666666666666667</v>
      </c>
      <c r="E29" s="71"/>
      <c r="F29" s="78"/>
      <c r="G29" s="71"/>
      <c r="H29" s="79"/>
      <c r="I29" s="42">
        <v>0.45</v>
      </c>
      <c r="J29" s="34">
        <f>+AVERAGE(D29:E29)</f>
        <v>0.3666666666666667</v>
      </c>
      <c r="K29" s="35">
        <f>+SUM(I29/2000)*1000</f>
        <v>0.225</v>
      </c>
    </row>
    <row r="30" spans="3:11" ht="18.75" customHeight="1" thickBot="1">
      <c r="C30" s="13"/>
      <c r="D30" s="33"/>
      <c r="E30" s="38"/>
      <c r="F30" s="77"/>
      <c r="G30" s="38"/>
      <c r="H30" s="39"/>
      <c r="I30" s="22"/>
      <c r="J30" s="23"/>
      <c r="K30" s="15"/>
    </row>
    <row r="31" ht="15.75">
      <c r="D31" s="41"/>
    </row>
    <row r="32" ht="15.75">
      <c r="D32" s="41"/>
    </row>
    <row r="33" ht="15.75">
      <c r="D33" s="41"/>
    </row>
    <row r="34" ht="15.75">
      <c r="D34" s="41"/>
    </row>
    <row r="35" ht="15.75">
      <c r="D35" s="41"/>
    </row>
  </sheetData>
  <sheetProtection/>
  <printOptions/>
  <pageMargins left="0.5" right="0.5" top="0.5" bottom="0.5" header="0.5" footer="0.5"/>
  <pageSetup fitToHeight="1" fitToWidth="1" orientation="portrait" paperSize="9" scale="9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8"/>
  <sheetViews>
    <sheetView zoomScalePageLayoutView="0" workbookViewId="0" topLeftCell="B17">
      <selection activeCell="C20" sqref="C20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</cols>
  <sheetData>
    <row r="5" ht="16.5" thickBot="1"/>
    <row r="6" spans="3:11" ht="21" customHeight="1">
      <c r="C6" s="16" t="s">
        <v>104</v>
      </c>
      <c r="D6" s="28" t="s">
        <v>115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157</v>
      </c>
      <c r="D7" s="1"/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149</v>
      </c>
      <c r="D8" s="2" t="s">
        <v>150</v>
      </c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116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1.75" customHeight="1">
      <c r="C10" s="50" t="s">
        <v>117</v>
      </c>
      <c r="D10" s="74"/>
      <c r="E10" s="29"/>
      <c r="F10" s="29"/>
      <c r="G10" s="29"/>
      <c r="H10" s="26"/>
      <c r="I10" s="27"/>
      <c r="J10" s="29"/>
      <c r="K10" s="26"/>
    </row>
    <row r="11" spans="3:11" ht="21.75" customHeight="1">
      <c r="C11" s="60" t="s">
        <v>66</v>
      </c>
      <c r="D11" s="63">
        <v>0.21736111111111112</v>
      </c>
      <c r="E11" s="34">
        <f aca="true" t="shared" si="0" ref="E11:E19">+F11-D11</f>
        <v>0.24305555555555558</v>
      </c>
      <c r="F11" s="67">
        <v>0.4604166666666667</v>
      </c>
      <c r="G11" s="34">
        <f aca="true" t="shared" si="1" ref="G11:G19">+H11-F11</f>
        <v>0.26597222222222217</v>
      </c>
      <c r="H11" s="65">
        <v>0.7263888888888889</v>
      </c>
      <c r="I11" s="70">
        <v>0.7527777777777778</v>
      </c>
      <c r="J11" s="34">
        <f>+AVERAGE(D11,E11,G11)</f>
        <v>0.2421296296296296</v>
      </c>
      <c r="K11" s="35">
        <f>+(I11/5000)*1000</f>
        <v>0.15055555555555555</v>
      </c>
    </row>
    <row r="12" spans="3:11" ht="21.75" customHeight="1">
      <c r="C12" s="60" t="s">
        <v>17</v>
      </c>
      <c r="D12" s="63">
        <v>0.2222222222222222</v>
      </c>
      <c r="E12" s="34">
        <f t="shared" si="0"/>
        <v>0.2520833333333333</v>
      </c>
      <c r="F12" s="72">
        <v>0.47430555555555554</v>
      </c>
      <c r="G12" s="34">
        <f t="shared" si="1"/>
        <v>0.26527777777777783</v>
      </c>
      <c r="H12" s="65">
        <v>0.7395833333333334</v>
      </c>
      <c r="I12" s="70">
        <v>0.7673611111111112</v>
      </c>
      <c r="J12" s="34">
        <f aca="true" t="shared" si="2" ref="J12:J19">+AVERAGE(D12,E12,G12)</f>
        <v>0.2465277777777778</v>
      </c>
      <c r="K12" s="35">
        <f aca="true" t="shared" si="3" ref="K12:K19">+(I12/5000)*1000</f>
        <v>0.15347222222222223</v>
      </c>
    </row>
    <row r="13" spans="3:11" ht="24.75" customHeight="1">
      <c r="C13" s="51" t="s">
        <v>15</v>
      </c>
      <c r="D13" s="40">
        <v>0.23680555555555557</v>
      </c>
      <c r="E13" s="34">
        <f t="shared" si="0"/>
        <v>0.2472222222222222</v>
      </c>
      <c r="F13" s="67">
        <v>0.4840277777777778</v>
      </c>
      <c r="G13" s="34">
        <f t="shared" si="1"/>
        <v>0.2708333333333333</v>
      </c>
      <c r="H13" s="35">
        <v>0.7548611111111111</v>
      </c>
      <c r="I13" s="42">
        <v>0.7833333333333333</v>
      </c>
      <c r="J13" s="34">
        <f t="shared" si="2"/>
        <v>0.2516203703703704</v>
      </c>
      <c r="K13" s="35">
        <f t="shared" si="3"/>
        <v>0.15666666666666665</v>
      </c>
    </row>
    <row r="14" spans="3:11" ht="24.75" customHeight="1">
      <c r="C14" s="51" t="s">
        <v>14</v>
      </c>
      <c r="D14" s="40">
        <v>0.2340277777777778</v>
      </c>
      <c r="E14" s="34">
        <f t="shared" si="0"/>
        <v>0.24583333333333332</v>
      </c>
      <c r="F14" s="67">
        <v>0.4798611111111111</v>
      </c>
      <c r="G14" s="34">
        <f t="shared" si="1"/>
        <v>0.27499999999999997</v>
      </c>
      <c r="H14" s="35">
        <v>0.7548611111111111</v>
      </c>
      <c r="I14" s="42">
        <v>0.7840277777777778</v>
      </c>
      <c r="J14" s="34">
        <f t="shared" si="2"/>
        <v>0.2516203703703704</v>
      </c>
      <c r="K14" s="35">
        <f t="shared" si="3"/>
        <v>0.15680555555555556</v>
      </c>
    </row>
    <row r="15" spans="3:11" ht="24.75" customHeight="1">
      <c r="C15" s="51" t="s">
        <v>20</v>
      </c>
      <c r="D15" s="40">
        <v>0.24027777777777778</v>
      </c>
      <c r="E15" s="34">
        <f t="shared" si="0"/>
        <v>0.2472222222222222</v>
      </c>
      <c r="F15" s="67">
        <v>0.4875</v>
      </c>
      <c r="G15" s="34">
        <f t="shared" si="1"/>
        <v>0.2770833333333334</v>
      </c>
      <c r="H15" s="35">
        <v>0.7645833333333334</v>
      </c>
      <c r="I15" s="42">
        <v>0.7944444444444444</v>
      </c>
      <c r="J15" s="34">
        <f t="shared" si="2"/>
        <v>0.25486111111111115</v>
      </c>
      <c r="K15" s="35">
        <f t="shared" si="3"/>
        <v>0.15888888888888889</v>
      </c>
    </row>
    <row r="16" spans="3:11" ht="24.75" customHeight="1">
      <c r="C16" s="51" t="s">
        <v>11</v>
      </c>
      <c r="D16" s="40">
        <v>0.23680555555555557</v>
      </c>
      <c r="E16" s="34">
        <f t="shared" si="0"/>
        <v>0.25069444444444444</v>
      </c>
      <c r="F16" s="67">
        <v>0.4875</v>
      </c>
      <c r="G16" s="34">
        <f t="shared" si="1"/>
        <v>0.27986111111111117</v>
      </c>
      <c r="H16" s="35">
        <v>0.7673611111111112</v>
      </c>
      <c r="I16" s="42">
        <v>0.7965277777777778</v>
      </c>
      <c r="J16" s="34">
        <f t="shared" si="2"/>
        <v>0.25578703703703703</v>
      </c>
      <c r="K16" s="35">
        <f t="shared" si="3"/>
        <v>0.15930555555555556</v>
      </c>
    </row>
    <row r="17" spans="3:11" ht="24.75" customHeight="1">
      <c r="C17" s="51" t="s">
        <v>19</v>
      </c>
      <c r="D17" s="40">
        <v>0.2375</v>
      </c>
      <c r="E17" s="34">
        <f t="shared" si="0"/>
        <v>0.2625</v>
      </c>
      <c r="F17" s="67">
        <v>0.5</v>
      </c>
      <c r="G17" s="34">
        <f t="shared" si="1"/>
        <v>0.2847222222222222</v>
      </c>
      <c r="H17" s="35">
        <v>0.7847222222222222</v>
      </c>
      <c r="I17" s="42">
        <v>0.811111111111111</v>
      </c>
      <c r="J17" s="34">
        <f t="shared" si="2"/>
        <v>0.26157407407407407</v>
      </c>
      <c r="K17" s="35">
        <f t="shared" si="3"/>
        <v>0.1622222222222222</v>
      </c>
    </row>
    <row r="18" spans="3:11" ht="24.75" customHeight="1">
      <c r="C18" s="51" t="s">
        <v>18</v>
      </c>
      <c r="D18" s="40">
        <v>0.25</v>
      </c>
      <c r="E18" s="34">
        <f t="shared" si="0"/>
        <v>0.26388888888888895</v>
      </c>
      <c r="F18" s="67">
        <v>0.513888888888889</v>
      </c>
      <c r="G18" s="34">
        <f t="shared" si="1"/>
        <v>0.29513888888888884</v>
      </c>
      <c r="H18" s="35">
        <v>0.8090277777777778</v>
      </c>
      <c r="I18" s="42">
        <v>0.8388888888888889</v>
      </c>
      <c r="J18" s="34">
        <f t="shared" si="2"/>
        <v>0.26967592592592593</v>
      </c>
      <c r="K18" s="35">
        <f t="shared" si="3"/>
        <v>0.16777777777777778</v>
      </c>
    </row>
    <row r="19" spans="3:11" ht="24.75" customHeight="1">
      <c r="C19" s="51" t="s">
        <v>51</v>
      </c>
      <c r="D19" s="40">
        <v>0.26875</v>
      </c>
      <c r="E19" s="34">
        <f t="shared" si="0"/>
        <v>0.3048611111111112</v>
      </c>
      <c r="F19" s="67">
        <v>0.5736111111111112</v>
      </c>
      <c r="G19" s="34">
        <f t="shared" si="1"/>
        <v>0.3319444444444444</v>
      </c>
      <c r="H19" s="35">
        <v>0.9055555555555556</v>
      </c>
      <c r="I19" s="42">
        <v>0.9319444444444445</v>
      </c>
      <c r="J19" s="34">
        <f t="shared" si="2"/>
        <v>0.30185185185185187</v>
      </c>
      <c r="K19" s="35">
        <f t="shared" si="3"/>
        <v>0.1863888888888889</v>
      </c>
    </row>
    <row r="20" spans="3:11" ht="24.75" customHeight="1">
      <c r="C20" s="30" t="s">
        <v>157</v>
      </c>
      <c r="D20" s="40"/>
      <c r="E20" s="34"/>
      <c r="F20" s="67"/>
      <c r="G20" s="34"/>
      <c r="H20" s="37"/>
      <c r="I20" s="42"/>
      <c r="J20" s="34"/>
      <c r="K20" s="35"/>
    </row>
    <row r="21" spans="3:11" ht="24.75" customHeight="1">
      <c r="C21" s="30" t="s">
        <v>119</v>
      </c>
      <c r="D21" s="40"/>
      <c r="E21" s="34"/>
      <c r="F21" s="67"/>
      <c r="G21" s="34"/>
      <c r="H21" s="37"/>
      <c r="I21" s="42"/>
      <c r="J21" s="34"/>
      <c r="K21" s="35"/>
    </row>
    <row r="22" spans="3:11" ht="24.75" customHeight="1">
      <c r="C22" s="51" t="s">
        <v>24</v>
      </c>
      <c r="D22" s="40">
        <v>0.23263888888888887</v>
      </c>
      <c r="E22" s="34">
        <f aca="true" t="shared" si="4" ref="E22:E28">+F22-D22</f>
        <v>0.25902777777777786</v>
      </c>
      <c r="F22" s="67">
        <v>0.4916666666666667</v>
      </c>
      <c r="G22" s="34">
        <f aca="true" t="shared" si="5" ref="G22:G28">+H22-F22</f>
        <v>0.26527777777777783</v>
      </c>
      <c r="H22" s="35">
        <v>0.7569444444444445</v>
      </c>
      <c r="I22" s="45" t="s">
        <v>145</v>
      </c>
      <c r="J22" s="34">
        <f aca="true" t="shared" si="6" ref="J22:J28">+AVERAGE(D22,E22,G22)</f>
        <v>0.2523148148148148</v>
      </c>
      <c r="K22" s="35">
        <f aca="true" t="shared" si="7" ref="K22:K28">+(I22/5000)*1000</f>
        <v>0.1584722222222222</v>
      </c>
    </row>
    <row r="23" spans="3:11" ht="24.75" customHeight="1">
      <c r="C23" s="51" t="s">
        <v>13</v>
      </c>
      <c r="D23" s="40">
        <v>0.23611111111111113</v>
      </c>
      <c r="E23" s="34">
        <f t="shared" si="4"/>
        <v>0.25902777777777775</v>
      </c>
      <c r="F23" s="67">
        <v>0.49513888888888885</v>
      </c>
      <c r="G23" s="34">
        <f t="shared" si="5"/>
        <v>0.2652777777777778</v>
      </c>
      <c r="H23" s="35">
        <v>0.7604166666666666</v>
      </c>
      <c r="I23" s="45" t="s">
        <v>146</v>
      </c>
      <c r="J23" s="34">
        <f t="shared" si="6"/>
        <v>0.25347222222222227</v>
      </c>
      <c r="K23" s="35">
        <f t="shared" si="7"/>
        <v>0.15916666666666668</v>
      </c>
    </row>
    <row r="24" spans="3:11" ht="24.75" customHeight="1">
      <c r="C24" s="51" t="s">
        <v>22</v>
      </c>
      <c r="D24" s="40">
        <v>0.24097222222222223</v>
      </c>
      <c r="E24" s="34">
        <f t="shared" si="4"/>
        <v>0.2666666666666666</v>
      </c>
      <c r="F24" s="67">
        <v>0.5076388888888889</v>
      </c>
      <c r="G24" s="34">
        <f t="shared" si="5"/>
        <v>0.26250000000000007</v>
      </c>
      <c r="H24" s="35">
        <v>0.7701388888888889</v>
      </c>
      <c r="I24" s="45">
        <v>0.8083333333333332</v>
      </c>
      <c r="J24" s="34">
        <f t="shared" si="6"/>
        <v>0.256712962962963</v>
      </c>
      <c r="K24" s="35">
        <f t="shared" si="7"/>
        <v>0.16166666666666665</v>
      </c>
    </row>
    <row r="25" spans="3:11" ht="24.75" customHeight="1">
      <c r="C25" s="51" t="s">
        <v>71</v>
      </c>
      <c r="D25" s="40">
        <v>0.2576388888888889</v>
      </c>
      <c r="E25" s="34">
        <f t="shared" si="4"/>
        <v>0.27499999999999997</v>
      </c>
      <c r="F25" s="67">
        <v>0.5326388888888889</v>
      </c>
      <c r="G25" s="34">
        <f t="shared" si="5"/>
        <v>0.2618055555555555</v>
      </c>
      <c r="H25" s="35">
        <v>0.7944444444444444</v>
      </c>
      <c r="I25" s="45" t="s">
        <v>147</v>
      </c>
      <c r="J25" s="34">
        <f t="shared" si="6"/>
        <v>0.2648148148148148</v>
      </c>
      <c r="K25" s="35">
        <f t="shared" si="7"/>
        <v>0.16569444444444445</v>
      </c>
    </row>
    <row r="26" spans="3:11" ht="24.75" customHeight="1">
      <c r="C26" s="51" t="s">
        <v>12</v>
      </c>
      <c r="D26" s="40">
        <v>0.25</v>
      </c>
      <c r="E26" s="34">
        <f t="shared" si="4"/>
        <v>0.2729166666666667</v>
      </c>
      <c r="F26" s="67">
        <v>0.5229166666666667</v>
      </c>
      <c r="G26" s="34">
        <f t="shared" si="5"/>
        <v>0.2763888888888889</v>
      </c>
      <c r="H26" s="35">
        <v>0.7993055555555556</v>
      </c>
      <c r="I26" s="45">
        <v>0.8326388888888889</v>
      </c>
      <c r="J26" s="34">
        <f t="shared" si="6"/>
        <v>0.2664351851851852</v>
      </c>
      <c r="K26" s="35">
        <f t="shared" si="7"/>
        <v>0.16652777777777777</v>
      </c>
    </row>
    <row r="27" spans="3:11" ht="24.75" customHeight="1">
      <c r="C27" s="51" t="s">
        <v>121</v>
      </c>
      <c r="D27" s="40">
        <v>0.2625</v>
      </c>
      <c r="E27" s="34">
        <f t="shared" si="4"/>
        <v>0.2784722222222222</v>
      </c>
      <c r="F27" s="67">
        <v>0.5409722222222222</v>
      </c>
      <c r="G27" s="34">
        <f t="shared" si="5"/>
        <v>0.2743055555555556</v>
      </c>
      <c r="H27" s="35">
        <v>0.8152777777777778</v>
      </c>
      <c r="I27" s="42">
        <v>0.85</v>
      </c>
      <c r="J27" s="34">
        <f t="shared" si="6"/>
        <v>0.27175925925925926</v>
      </c>
      <c r="K27" s="35">
        <f t="shared" si="7"/>
        <v>0.16999999999999998</v>
      </c>
    </row>
    <row r="28" spans="3:11" ht="24.75" customHeight="1">
      <c r="C28" s="51" t="s">
        <v>16</v>
      </c>
      <c r="D28" s="40">
        <v>0.2659722222222222</v>
      </c>
      <c r="E28" s="34">
        <f t="shared" si="4"/>
        <v>0.28611111111111115</v>
      </c>
      <c r="F28" s="67">
        <v>0.5520833333333334</v>
      </c>
      <c r="G28" s="34">
        <f t="shared" si="5"/>
        <v>0.28402777777777777</v>
      </c>
      <c r="H28" s="35">
        <v>0.8361111111111111</v>
      </c>
      <c r="I28" s="45" t="s">
        <v>135</v>
      </c>
      <c r="J28" s="34">
        <f t="shared" si="6"/>
        <v>0.27870370370370373</v>
      </c>
      <c r="K28" s="35">
        <f t="shared" si="7"/>
        <v>0.17486111111111113</v>
      </c>
    </row>
    <row r="29" spans="3:11" ht="24.75" customHeight="1">
      <c r="C29" s="51" t="s">
        <v>157</v>
      </c>
      <c r="D29" s="40"/>
      <c r="E29" s="34" t="s">
        <v>157</v>
      </c>
      <c r="F29" s="67"/>
      <c r="G29" s="34" t="s">
        <v>157</v>
      </c>
      <c r="H29" s="66"/>
      <c r="I29" s="45"/>
      <c r="J29" s="34" t="s">
        <v>157</v>
      </c>
      <c r="K29" s="35" t="s">
        <v>157</v>
      </c>
    </row>
    <row r="30" spans="3:11" ht="24.75" customHeight="1">
      <c r="C30" s="30" t="s">
        <v>122</v>
      </c>
      <c r="D30" s="40"/>
      <c r="E30" s="34" t="s">
        <v>157</v>
      </c>
      <c r="F30" s="67"/>
      <c r="G30" s="34" t="s">
        <v>157</v>
      </c>
      <c r="H30" s="66"/>
      <c r="I30" s="45"/>
      <c r="J30" s="34" t="s">
        <v>157</v>
      </c>
      <c r="K30" s="35" t="s">
        <v>157</v>
      </c>
    </row>
    <row r="31" spans="3:11" ht="24.75" customHeight="1">
      <c r="C31" s="51" t="s">
        <v>54</v>
      </c>
      <c r="D31" s="40">
        <v>0.2555555555555556</v>
      </c>
      <c r="E31" s="34">
        <f aca="true" t="shared" si="8" ref="E31:E36">+F31-D31</f>
        <v>0.2972222222222222</v>
      </c>
      <c r="F31" s="67">
        <v>0.5527777777777778</v>
      </c>
      <c r="G31" s="34">
        <f aca="true" t="shared" si="9" ref="G31:G36">+H31-F31</f>
        <v>0.2861111111111111</v>
      </c>
      <c r="H31" s="35">
        <v>0.8388888888888889</v>
      </c>
      <c r="I31" s="42">
        <v>0.876388888888889</v>
      </c>
      <c r="J31" s="34">
        <f aca="true" t="shared" si="10" ref="J31:J36">+AVERAGE(D31,E31,G31)</f>
        <v>0.2796296296296296</v>
      </c>
      <c r="K31" s="35">
        <f aca="true" t="shared" si="11" ref="K31:K36">+(I31/5000)*1000</f>
        <v>0.1752777777777778</v>
      </c>
    </row>
    <row r="32" spans="3:11" ht="24.75" customHeight="1">
      <c r="C32" s="51" t="s">
        <v>120</v>
      </c>
      <c r="D32" s="40">
        <v>0.2555555555555556</v>
      </c>
      <c r="E32" s="34">
        <f t="shared" si="8"/>
        <v>0.32222222222222224</v>
      </c>
      <c r="F32" s="67">
        <v>0.5777777777777778</v>
      </c>
      <c r="G32" s="34">
        <f t="shared" si="9"/>
        <v>0.29861111111111116</v>
      </c>
      <c r="H32" s="35">
        <v>0.876388888888889</v>
      </c>
      <c r="I32" s="69" t="s">
        <v>140</v>
      </c>
      <c r="J32" s="34">
        <f t="shared" si="10"/>
        <v>0.2921296296296297</v>
      </c>
      <c r="K32" s="35">
        <f t="shared" si="11"/>
        <v>0.18319444444444447</v>
      </c>
    </row>
    <row r="33" spans="3:11" ht="24.75" customHeight="1">
      <c r="C33" s="11" t="s">
        <v>123</v>
      </c>
      <c r="D33" s="40">
        <v>0.27152777777777776</v>
      </c>
      <c r="E33" s="34">
        <f t="shared" si="8"/>
        <v>0.3236111111111111</v>
      </c>
      <c r="F33" s="67">
        <v>0.5951388888888889</v>
      </c>
      <c r="G33" s="34">
        <f t="shared" si="9"/>
        <v>0.3090277777777778</v>
      </c>
      <c r="H33" s="35">
        <v>0.9041666666666667</v>
      </c>
      <c r="I33" s="69" t="s">
        <v>141</v>
      </c>
      <c r="J33" s="34">
        <f t="shared" si="10"/>
        <v>0.3013888888888889</v>
      </c>
      <c r="K33" s="35">
        <f t="shared" si="11"/>
        <v>0.18944444444444444</v>
      </c>
    </row>
    <row r="34" spans="3:11" ht="24.75" customHeight="1">
      <c r="C34" s="53" t="s">
        <v>72</v>
      </c>
      <c r="D34" s="58">
        <v>0.2777777777777778</v>
      </c>
      <c r="E34" s="34">
        <f t="shared" si="8"/>
        <v>0.30000000000000004</v>
      </c>
      <c r="F34" s="67">
        <v>0.5777777777777778</v>
      </c>
      <c r="G34" s="34">
        <f t="shared" si="9"/>
        <v>0.336111111111111</v>
      </c>
      <c r="H34" s="62">
        <v>0.9138888888888889</v>
      </c>
      <c r="I34" s="82" t="s">
        <v>142</v>
      </c>
      <c r="J34" s="34">
        <f t="shared" si="10"/>
        <v>0.30462962962962964</v>
      </c>
      <c r="K34" s="35">
        <f t="shared" si="11"/>
        <v>0.19180555555555556</v>
      </c>
    </row>
    <row r="35" spans="3:11" ht="24.75" customHeight="1">
      <c r="C35" s="53" t="s">
        <v>21</v>
      </c>
      <c r="D35" s="58">
        <v>0.2798611111111111</v>
      </c>
      <c r="E35" s="34">
        <f t="shared" si="8"/>
        <v>0.31527777777777777</v>
      </c>
      <c r="F35" s="67">
        <v>0.5951388888888889</v>
      </c>
      <c r="G35" s="34">
        <f t="shared" si="9"/>
        <v>0.32499999999999996</v>
      </c>
      <c r="H35" s="62">
        <v>0.9201388888888888</v>
      </c>
      <c r="I35" s="82" t="s">
        <v>143</v>
      </c>
      <c r="J35" s="34">
        <f t="shared" si="10"/>
        <v>0.30671296296296297</v>
      </c>
      <c r="K35" s="35">
        <f t="shared" si="11"/>
        <v>0.1934722222222222</v>
      </c>
    </row>
    <row r="36" spans="3:11" ht="24.75" customHeight="1">
      <c r="C36" s="53" t="s">
        <v>52</v>
      </c>
      <c r="D36" s="58">
        <v>0.3201388888888889</v>
      </c>
      <c r="E36" s="34">
        <f t="shared" si="8"/>
        <v>0.3479166666666667</v>
      </c>
      <c r="F36" s="67">
        <v>0.6680555555555556</v>
      </c>
      <c r="G36" s="34">
        <f t="shared" si="9"/>
        <v>0.3555555555555554</v>
      </c>
      <c r="H36" s="81" t="s">
        <v>124</v>
      </c>
      <c r="I36" s="82" t="s">
        <v>144</v>
      </c>
      <c r="J36" s="34">
        <f t="shared" si="10"/>
        <v>0.3412037037037037</v>
      </c>
      <c r="K36" s="35">
        <f t="shared" si="11"/>
        <v>0.2147222222222222</v>
      </c>
    </row>
    <row r="37" spans="3:11" ht="24.75" customHeight="1">
      <c r="C37" s="53"/>
      <c r="D37" s="58"/>
      <c r="E37" s="61"/>
      <c r="F37" s="78"/>
      <c r="G37" s="71"/>
      <c r="H37" s="79"/>
      <c r="I37" s="80"/>
      <c r="J37" s="61"/>
      <c r="K37" s="62"/>
    </row>
    <row r="38" spans="3:11" ht="24.75" customHeight="1" thickBot="1">
      <c r="C38" s="13"/>
      <c r="D38" s="24"/>
      <c r="E38" s="23"/>
      <c r="F38" s="73"/>
      <c r="G38" s="23"/>
      <c r="H38" s="15"/>
      <c r="I38" s="22"/>
      <c r="J38" s="23"/>
      <c r="K38" s="15"/>
    </row>
  </sheetData>
  <sheetProtection/>
  <printOptions/>
  <pageMargins left="0.5" right="0.5" top="0.5" bottom="0.5" header="0.5" footer="0.5"/>
  <pageSetup fitToHeight="1" fitToWidth="1" orientation="portrait" paperSize="9" scale="8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1"/>
  <sheetViews>
    <sheetView tabSelected="1" zoomScalePageLayoutView="0" workbookViewId="0" topLeftCell="C6">
      <selection activeCell="I17" sqref="I17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2.625" style="0" customWidth="1"/>
  </cols>
  <sheetData>
    <row r="5" ht="16.5" thickBot="1"/>
    <row r="6" spans="3:9" ht="18" customHeight="1">
      <c r="C6" s="83" t="s">
        <v>125</v>
      </c>
      <c r="D6" s="28" t="s">
        <v>126</v>
      </c>
      <c r="E6" s="28"/>
      <c r="F6" s="6"/>
      <c r="G6" s="16" t="s">
        <v>157</v>
      </c>
      <c r="H6" s="28"/>
      <c r="I6" s="17"/>
    </row>
    <row r="7" spans="3:9" ht="15.75">
      <c r="C7" s="18" t="s">
        <v>127</v>
      </c>
      <c r="F7" s="7"/>
      <c r="G7" s="18"/>
      <c r="H7" s="57"/>
      <c r="I7" s="19"/>
    </row>
    <row r="8" spans="3:9" ht="27.75" customHeight="1" thickBot="1">
      <c r="C8" s="8" t="s">
        <v>157</v>
      </c>
      <c r="D8" s="2"/>
      <c r="E8" s="2"/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28.5" customHeight="1">
      <c r="C10" s="51" t="s">
        <v>0</v>
      </c>
      <c r="D10" s="40">
        <v>0.24930555555555556</v>
      </c>
      <c r="E10" s="34">
        <f aca="true" t="shared" si="0" ref="E10:E19">+F10-D10</f>
        <v>0.2694444444444445</v>
      </c>
      <c r="F10" s="35">
        <v>0.51875</v>
      </c>
      <c r="G10" s="42">
        <v>0.6527777777777778</v>
      </c>
      <c r="H10" s="34">
        <f>+AVERAGE(D10:E10)</f>
        <v>0.259375</v>
      </c>
      <c r="I10" s="35">
        <f>+SUM(F10/3200)*1000</f>
        <v>0.162109375</v>
      </c>
    </row>
    <row r="11" spans="3:9" ht="28.5" customHeight="1">
      <c r="C11" s="51" t="s">
        <v>6</v>
      </c>
      <c r="D11" s="40">
        <v>0.2569444444444445</v>
      </c>
      <c r="E11" s="34">
        <f t="shared" si="0"/>
        <v>0.27291666666666664</v>
      </c>
      <c r="F11" s="35">
        <v>0.5298611111111111</v>
      </c>
      <c r="G11" s="42">
        <v>0.6638888888888889</v>
      </c>
      <c r="H11" s="34">
        <f aca="true" t="shared" si="1" ref="H11:H19">+AVERAGE(D11:E11)</f>
        <v>0.26493055555555556</v>
      </c>
      <c r="I11" s="35">
        <f aca="true" t="shared" si="2" ref="I11:I19">+SUM(F11/3200)*1000</f>
        <v>0.16558159722222224</v>
      </c>
    </row>
    <row r="12" spans="3:9" ht="28.5" customHeight="1">
      <c r="C12" s="51" t="s">
        <v>7</v>
      </c>
      <c r="D12" s="40">
        <v>0.26458333333333334</v>
      </c>
      <c r="E12" s="34">
        <f t="shared" si="0"/>
        <v>0.2819444444444445</v>
      </c>
      <c r="F12" s="35">
        <v>0.5465277777777778</v>
      </c>
      <c r="G12" s="42">
        <v>0.6819444444444445</v>
      </c>
      <c r="H12" s="34">
        <f t="shared" si="1"/>
        <v>0.2732638888888889</v>
      </c>
      <c r="I12" s="35">
        <f t="shared" si="2"/>
        <v>0.17078993055555555</v>
      </c>
    </row>
    <row r="13" spans="3:9" ht="28.5" customHeight="1">
      <c r="C13" s="51" t="s">
        <v>1</v>
      </c>
      <c r="D13" s="40">
        <v>0.2604166666666667</v>
      </c>
      <c r="E13" s="34">
        <f t="shared" si="0"/>
        <v>0.2888888888888889</v>
      </c>
      <c r="F13" s="35">
        <v>0.5493055555555556</v>
      </c>
      <c r="G13" s="42">
        <v>0.688888888888889</v>
      </c>
      <c r="H13" s="34">
        <f t="shared" si="1"/>
        <v>0.2746527777777778</v>
      </c>
      <c r="I13" s="35">
        <f t="shared" si="2"/>
        <v>0.1716579861111111</v>
      </c>
    </row>
    <row r="14" spans="3:9" ht="28.5" customHeight="1">
      <c r="C14" s="51" t="s">
        <v>8</v>
      </c>
      <c r="D14" s="40">
        <v>0.26666666666666666</v>
      </c>
      <c r="E14" s="34">
        <f t="shared" si="0"/>
        <v>0.28958333333333336</v>
      </c>
      <c r="F14" s="35">
        <v>0.55625</v>
      </c>
      <c r="G14" s="42">
        <v>0.6951388888888889</v>
      </c>
      <c r="H14" s="34">
        <f t="shared" si="1"/>
        <v>0.278125</v>
      </c>
      <c r="I14" s="35">
        <f t="shared" si="2"/>
        <v>0.17382812500000003</v>
      </c>
    </row>
    <row r="15" spans="3:9" ht="28.5" customHeight="1">
      <c r="C15" s="51" t="s">
        <v>5</v>
      </c>
      <c r="D15" s="40">
        <v>0.2791666666666667</v>
      </c>
      <c r="E15" s="34">
        <f t="shared" si="0"/>
        <v>0.29166666666666663</v>
      </c>
      <c r="F15" s="35">
        <v>0.5708333333333333</v>
      </c>
      <c r="G15" s="42">
        <v>0.7104166666666667</v>
      </c>
      <c r="H15" s="34">
        <f t="shared" si="1"/>
        <v>0.28541666666666665</v>
      </c>
      <c r="I15" s="35">
        <f t="shared" si="2"/>
        <v>0.17838541666666666</v>
      </c>
    </row>
    <row r="16" spans="3:9" ht="28.5" customHeight="1">
      <c r="C16" s="51" t="s">
        <v>128</v>
      </c>
      <c r="D16" s="40">
        <v>0.27152777777777776</v>
      </c>
      <c r="E16" s="34">
        <f t="shared" si="0"/>
        <v>0.3145833333333334</v>
      </c>
      <c r="F16" s="35">
        <v>0.5861111111111111</v>
      </c>
      <c r="G16" s="42">
        <v>0.7354166666666666</v>
      </c>
      <c r="H16" s="34">
        <f t="shared" si="1"/>
        <v>0.29305555555555557</v>
      </c>
      <c r="I16" s="35">
        <f t="shared" si="2"/>
        <v>0.18315972222222224</v>
      </c>
    </row>
    <row r="17" spans="3:9" ht="28.5" customHeight="1">
      <c r="C17" s="51" t="s">
        <v>2</v>
      </c>
      <c r="D17" s="40">
        <v>0.29375</v>
      </c>
      <c r="E17" s="34">
        <f t="shared" si="0"/>
        <v>0.3236111111111111</v>
      </c>
      <c r="F17" s="35">
        <v>0.6173611111111111</v>
      </c>
      <c r="G17" s="42">
        <v>0.7680555555555556</v>
      </c>
      <c r="H17" s="34">
        <f t="shared" si="1"/>
        <v>0.30868055555555557</v>
      </c>
      <c r="I17" s="35">
        <f t="shared" si="2"/>
        <v>0.19292534722222224</v>
      </c>
    </row>
    <row r="18" spans="3:9" ht="28.5" customHeight="1">
      <c r="C18" s="51" t="s">
        <v>110</v>
      </c>
      <c r="D18" s="40">
        <v>0.31180555555555556</v>
      </c>
      <c r="E18" s="34">
        <f t="shared" si="0"/>
        <v>0.3472222222222222</v>
      </c>
      <c r="F18" s="35">
        <v>0.6590277777777778</v>
      </c>
      <c r="G18" s="45">
        <v>0.8402777777777778</v>
      </c>
      <c r="H18" s="34">
        <f t="shared" si="1"/>
        <v>0.3295138888888889</v>
      </c>
      <c r="I18" s="35">
        <f t="shared" si="2"/>
        <v>0.20594618055555555</v>
      </c>
    </row>
    <row r="19" spans="3:9" ht="28.5" customHeight="1">
      <c r="C19" s="51" t="s">
        <v>129</v>
      </c>
      <c r="D19" s="40">
        <v>0.33819444444444446</v>
      </c>
      <c r="E19" s="34">
        <f t="shared" si="0"/>
        <v>0.373611111111111</v>
      </c>
      <c r="F19" s="35">
        <v>0.7118055555555555</v>
      </c>
      <c r="G19" s="42">
        <v>0.8909722222222222</v>
      </c>
      <c r="H19" s="34">
        <f t="shared" si="1"/>
        <v>0.35590277777777773</v>
      </c>
      <c r="I19" s="35">
        <f t="shared" si="2"/>
        <v>0.22243923611111108</v>
      </c>
    </row>
    <row r="20" spans="3:9" ht="18.75" customHeight="1">
      <c r="C20" s="30"/>
      <c r="D20" s="32"/>
      <c r="E20" s="36"/>
      <c r="F20" s="37"/>
      <c r="G20" s="21"/>
      <c r="H20" s="5"/>
      <c r="I20" s="12"/>
    </row>
    <row r="21" spans="3:9" ht="18.75" customHeight="1">
      <c r="C21" s="30" t="s">
        <v>58</v>
      </c>
      <c r="D21" s="32"/>
      <c r="E21" s="36"/>
      <c r="F21" s="37"/>
      <c r="G21" s="21"/>
      <c r="H21" s="5"/>
      <c r="I21" s="12"/>
    </row>
    <row r="22" spans="3:9" ht="30.75" customHeight="1">
      <c r="C22" s="51" t="s">
        <v>56</v>
      </c>
      <c r="D22" s="40">
        <v>0.31805555555555554</v>
      </c>
      <c r="E22" s="36"/>
      <c r="F22" s="37"/>
      <c r="G22" s="42">
        <v>0.6173611111111111</v>
      </c>
      <c r="H22" s="34">
        <f>+AVERAGE(D22:E22)</f>
        <v>0.31805555555555554</v>
      </c>
      <c r="I22" s="35">
        <f>+SUM(G22/3000)*1000</f>
        <v>0.20578703703703705</v>
      </c>
    </row>
    <row r="23" spans="3:9" ht="30.75" customHeight="1">
      <c r="C23" s="51" t="s">
        <v>78</v>
      </c>
      <c r="D23" s="40">
        <v>0.3263888888888889</v>
      </c>
      <c r="E23" s="36"/>
      <c r="F23" s="37"/>
      <c r="G23" s="42">
        <v>0.6305555555555555</v>
      </c>
      <c r="H23" s="34">
        <f>+AVERAGE(D23:E23)</f>
        <v>0.3263888888888889</v>
      </c>
      <c r="I23" s="35">
        <f>+SUM(G23/3000)*1000</f>
        <v>0.2101851851851852</v>
      </c>
    </row>
    <row r="24" spans="3:9" ht="30.75" customHeight="1">
      <c r="C24" s="11" t="s">
        <v>161</v>
      </c>
      <c r="D24" s="40">
        <v>0.3263888888888889</v>
      </c>
      <c r="E24" s="36"/>
      <c r="F24" s="37"/>
      <c r="G24" s="42">
        <v>0.6583333333333333</v>
      </c>
      <c r="H24" s="34">
        <f>+AVERAGE(D24:E24)</f>
        <v>0.3263888888888889</v>
      </c>
      <c r="I24" s="35">
        <f>+SUM(G24/3000)*1000</f>
        <v>0.21944444444444444</v>
      </c>
    </row>
    <row r="25" spans="3:9" ht="30.75" customHeight="1">
      <c r="C25" s="11" t="s">
        <v>113</v>
      </c>
      <c r="D25" s="40">
        <v>0.34930555555555554</v>
      </c>
      <c r="E25" s="36"/>
      <c r="F25" s="37"/>
      <c r="G25" s="42">
        <v>0.6951388888888889</v>
      </c>
      <c r="H25" s="34">
        <f>+AVERAGE(D25:E25)</f>
        <v>0.34930555555555554</v>
      </c>
      <c r="I25" s="35">
        <f>+SUM(G25/3000)*1000</f>
        <v>0.23171296296296295</v>
      </c>
    </row>
    <row r="26" spans="3:9" ht="18.75" customHeight="1" thickBot="1">
      <c r="C26" s="13"/>
      <c r="D26" s="33"/>
      <c r="E26" s="38"/>
      <c r="F26" s="39"/>
      <c r="G26" s="22"/>
      <c r="H26" s="23"/>
      <c r="I26" s="15"/>
    </row>
    <row r="27" ht="15.75">
      <c r="D27" s="41"/>
    </row>
    <row r="28" ht="15.75">
      <c r="D28" s="41"/>
    </row>
    <row r="29" ht="15.75">
      <c r="D29" s="41"/>
    </row>
    <row r="30" ht="15.75">
      <c r="D30" s="41"/>
    </row>
    <row r="31" ht="15.75">
      <c r="D31" s="41"/>
    </row>
  </sheetData>
  <sheetProtection/>
  <printOptions/>
  <pageMargins left="0.5" right="0.5" top="0.5" bottom="0.5" header="0.5" footer="0.5"/>
  <pageSetup fitToHeight="1" fitToWidth="1" orientation="portrait" paperSize="9" scale="9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2"/>
  <sheetViews>
    <sheetView zoomScalePageLayoutView="0" workbookViewId="0" topLeftCell="B16">
      <selection activeCell="K25" sqref="K25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</cols>
  <sheetData>
    <row r="5" ht="16.5" thickBot="1"/>
    <row r="6" spans="3:11" ht="21" customHeight="1">
      <c r="C6" s="84" t="s">
        <v>130</v>
      </c>
      <c r="D6" s="28" t="s">
        <v>126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131</v>
      </c>
      <c r="D7" s="1"/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157</v>
      </c>
      <c r="D8" s="2"/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1.75" customHeight="1">
      <c r="C10" s="60" t="s">
        <v>66</v>
      </c>
      <c r="D10" s="63">
        <v>0.22152777777777777</v>
      </c>
      <c r="E10" s="34">
        <f aca="true" t="shared" si="0" ref="E10:E17">+F10-D10</f>
        <v>0.22986111111111113</v>
      </c>
      <c r="F10" s="67">
        <v>0.4513888888888889</v>
      </c>
      <c r="G10" s="34">
        <f aca="true" t="shared" si="1" ref="G10:G17">+H10-F10</f>
        <v>0.2361111111111111</v>
      </c>
      <c r="H10" s="65">
        <v>0.6875</v>
      </c>
      <c r="I10" s="70">
        <v>0.7194444444444444</v>
      </c>
      <c r="J10" s="34">
        <f aca="true" t="shared" si="2" ref="J10:J17">+AVERAGE(D10,E10,G10)</f>
        <v>0.22916666666666666</v>
      </c>
      <c r="K10" s="35">
        <f aca="true" t="shared" si="3" ref="K10:K17">+(I10/5000)*1000</f>
        <v>0.1438888888888889</v>
      </c>
    </row>
    <row r="11" spans="3:11" ht="21.75" customHeight="1">
      <c r="C11" s="60" t="s">
        <v>17</v>
      </c>
      <c r="D11" s="63">
        <v>0.23819444444444446</v>
      </c>
      <c r="E11" s="34">
        <f t="shared" si="0"/>
        <v>0.2333333333333333</v>
      </c>
      <c r="F11" s="72">
        <v>0.47152777777777777</v>
      </c>
      <c r="G11" s="34">
        <f t="shared" si="1"/>
        <v>0.2402777777777777</v>
      </c>
      <c r="H11" s="65">
        <v>0.7118055555555555</v>
      </c>
      <c r="I11" s="70">
        <v>0.74375</v>
      </c>
      <c r="J11" s="34">
        <f t="shared" si="2"/>
        <v>0.2372685185185185</v>
      </c>
      <c r="K11" s="35">
        <f t="shared" si="3"/>
        <v>0.14875000000000002</v>
      </c>
    </row>
    <row r="12" spans="3:11" ht="24.75" customHeight="1">
      <c r="C12" s="51" t="s">
        <v>11</v>
      </c>
      <c r="D12" s="40">
        <v>0.2333333333333333</v>
      </c>
      <c r="E12" s="34">
        <f t="shared" si="0"/>
        <v>0.24513888888888888</v>
      </c>
      <c r="F12" s="67">
        <v>0.4784722222222222</v>
      </c>
      <c r="G12" s="34">
        <f t="shared" si="1"/>
        <v>0.25416666666666665</v>
      </c>
      <c r="H12" s="35">
        <v>0.7326388888888888</v>
      </c>
      <c r="I12" s="42">
        <v>0.7722222222222223</v>
      </c>
      <c r="J12" s="34">
        <f t="shared" si="2"/>
        <v>0.24421296296296294</v>
      </c>
      <c r="K12" s="35">
        <f t="shared" si="3"/>
        <v>0.15444444444444447</v>
      </c>
    </row>
    <row r="13" spans="3:11" ht="24.75" customHeight="1">
      <c r="C13" s="51" t="s">
        <v>20</v>
      </c>
      <c r="D13" s="40">
        <v>0.22916666666666666</v>
      </c>
      <c r="E13" s="34">
        <f t="shared" si="0"/>
        <v>0.24930555555555553</v>
      </c>
      <c r="F13" s="67">
        <v>0.4784722222222222</v>
      </c>
      <c r="G13" s="34">
        <f t="shared" si="1"/>
        <v>0.2583333333333334</v>
      </c>
      <c r="H13" s="35">
        <v>0.7368055555555556</v>
      </c>
      <c r="I13" s="42">
        <v>0.775</v>
      </c>
      <c r="J13" s="34">
        <f t="shared" si="2"/>
        <v>0.24560185185185188</v>
      </c>
      <c r="K13" s="35">
        <f t="shared" si="3"/>
        <v>0.155</v>
      </c>
    </row>
    <row r="14" spans="3:11" ht="24.75" customHeight="1">
      <c r="C14" s="51" t="s">
        <v>9</v>
      </c>
      <c r="D14" s="40">
        <v>0.2333333333333333</v>
      </c>
      <c r="E14" s="34">
        <f t="shared" si="0"/>
        <v>0.25069444444444444</v>
      </c>
      <c r="F14" s="67">
        <v>0.4840277777777778</v>
      </c>
      <c r="G14" s="34">
        <f t="shared" si="1"/>
        <v>0.2604166666666667</v>
      </c>
      <c r="H14" s="35">
        <v>0.7444444444444445</v>
      </c>
      <c r="I14" s="42">
        <v>0.7784722222222222</v>
      </c>
      <c r="J14" s="34">
        <f>+AVERAGE(D14,E14,G14)</f>
        <v>0.24814814814814815</v>
      </c>
      <c r="K14" s="35">
        <f>+(I14/5000)*1000</f>
        <v>0.15569444444444444</v>
      </c>
    </row>
    <row r="15" spans="3:11" ht="24.75" customHeight="1">
      <c r="C15" s="51" t="s">
        <v>14</v>
      </c>
      <c r="D15" s="40">
        <v>0.2333333333333333</v>
      </c>
      <c r="E15" s="34">
        <f t="shared" si="0"/>
        <v>0.25</v>
      </c>
      <c r="F15" s="67">
        <v>0.48333333333333334</v>
      </c>
      <c r="G15" s="34">
        <f t="shared" si="1"/>
        <v>0.26319444444444445</v>
      </c>
      <c r="H15" s="35">
        <v>0.7465277777777778</v>
      </c>
      <c r="I15" s="42">
        <v>0.782638888888889</v>
      </c>
      <c r="J15" s="34">
        <f t="shared" si="2"/>
        <v>0.24884259259259256</v>
      </c>
      <c r="K15" s="35">
        <f t="shared" si="3"/>
        <v>0.15652777777777782</v>
      </c>
    </row>
    <row r="16" spans="3:11" ht="24.75" customHeight="1">
      <c r="C16" s="51" t="s">
        <v>19</v>
      </c>
      <c r="D16" s="40">
        <v>0.24722222222222223</v>
      </c>
      <c r="E16" s="34">
        <f t="shared" si="0"/>
        <v>0.2409722222222222</v>
      </c>
      <c r="F16" s="67">
        <v>0.48819444444444443</v>
      </c>
      <c r="G16" s="34">
        <f t="shared" si="1"/>
        <v>0.26458333333333334</v>
      </c>
      <c r="H16" s="35">
        <v>0.7527777777777778</v>
      </c>
      <c r="I16" s="42">
        <v>0.7944444444444444</v>
      </c>
      <c r="J16" s="34">
        <f t="shared" si="2"/>
        <v>0.25092592592592594</v>
      </c>
      <c r="K16" s="35">
        <f t="shared" si="3"/>
        <v>0.15888888888888889</v>
      </c>
    </row>
    <row r="17" spans="3:11" ht="24.75" customHeight="1">
      <c r="C17" s="51" t="s">
        <v>51</v>
      </c>
      <c r="D17" s="40">
        <v>0.2638888888888889</v>
      </c>
      <c r="E17" s="34">
        <f t="shared" si="0"/>
        <v>0.28611111111111115</v>
      </c>
      <c r="F17" s="67">
        <v>0.55</v>
      </c>
      <c r="G17" s="34">
        <f t="shared" si="1"/>
        <v>0.2979166666666667</v>
      </c>
      <c r="H17" s="35">
        <v>0.8479166666666668</v>
      </c>
      <c r="I17" s="42">
        <v>0.8840277777777777</v>
      </c>
      <c r="J17" s="34">
        <f t="shared" si="2"/>
        <v>0.28263888888888894</v>
      </c>
      <c r="K17" s="35">
        <f t="shared" si="3"/>
        <v>0.17680555555555555</v>
      </c>
    </row>
    <row r="18" spans="3:11" ht="24.75" customHeight="1">
      <c r="C18" s="30" t="s">
        <v>157</v>
      </c>
      <c r="D18" s="40"/>
      <c r="E18" s="34"/>
      <c r="F18" s="67"/>
      <c r="G18" s="34"/>
      <c r="H18" s="37"/>
      <c r="I18" s="42"/>
      <c r="J18" s="34"/>
      <c r="K18" s="35"/>
    </row>
    <row r="19" spans="3:11" ht="24.75" customHeight="1">
      <c r="C19" s="30" t="s">
        <v>83</v>
      </c>
      <c r="D19" s="40"/>
      <c r="E19" s="34"/>
      <c r="F19" s="67"/>
      <c r="G19" s="34"/>
      <c r="H19" s="37"/>
      <c r="I19" s="42"/>
      <c r="J19" s="34"/>
      <c r="K19" s="35"/>
    </row>
    <row r="20" spans="3:11" ht="24.75" customHeight="1">
      <c r="C20" s="51" t="s">
        <v>24</v>
      </c>
      <c r="D20" s="40">
        <v>0.2354166666666667</v>
      </c>
      <c r="E20" s="34">
        <f>+F20-D20</f>
        <v>0.25555555555555554</v>
      </c>
      <c r="F20" s="67">
        <v>0.4909722222222222</v>
      </c>
      <c r="G20" s="34">
        <f>+H20-F20</f>
        <v>0.27152777777777776</v>
      </c>
      <c r="H20" s="35">
        <v>0.7625</v>
      </c>
      <c r="I20" s="42">
        <v>0.7979166666666666</v>
      </c>
      <c r="J20" s="34">
        <f>+AVERAGE(D20,E20,G20)</f>
        <v>0.25416666666666665</v>
      </c>
      <c r="K20" s="35">
        <f>+(I20/5000)*1000</f>
        <v>0.15958333333333333</v>
      </c>
    </row>
    <row r="21" spans="3:11" ht="24.75" customHeight="1">
      <c r="C21" s="51" t="s">
        <v>13</v>
      </c>
      <c r="D21" s="40">
        <v>0.24097222222222223</v>
      </c>
      <c r="E21" s="34">
        <f>+F21-D21</f>
        <v>0.26041666666666663</v>
      </c>
      <c r="F21" s="67">
        <v>0.5013888888888889</v>
      </c>
      <c r="G21" s="34">
        <f>+H21-F21</f>
        <v>0.27222222222222225</v>
      </c>
      <c r="H21" s="35">
        <v>0.7736111111111111</v>
      </c>
      <c r="I21" s="42">
        <v>0.811111111111111</v>
      </c>
      <c r="J21" s="34">
        <f>+AVERAGE(D21,E21,G21)</f>
        <v>0.25787037037037036</v>
      </c>
      <c r="K21" s="35">
        <f>+(I21/5000)*1000</f>
        <v>0.1622222222222222</v>
      </c>
    </row>
    <row r="22" spans="3:11" ht="24.75" customHeight="1">
      <c r="C22" s="51" t="s">
        <v>22</v>
      </c>
      <c r="D22" s="40">
        <v>0.2465277777777778</v>
      </c>
      <c r="E22" s="34">
        <f aca="true" t="shared" si="4" ref="E22:E29">+F22-D22</f>
        <v>0.26597222222222217</v>
      </c>
      <c r="F22" s="67">
        <v>0.5125</v>
      </c>
      <c r="G22" s="34">
        <f aca="true" t="shared" si="5" ref="G22:G29">+H22-F22</f>
        <v>0.275</v>
      </c>
      <c r="H22" s="35">
        <v>0.7875</v>
      </c>
      <c r="I22" s="42">
        <v>0.8256944444444444</v>
      </c>
      <c r="J22" s="34">
        <f aca="true" t="shared" si="6" ref="J22:J31">+AVERAGE(D22,E22,G22)</f>
        <v>0.2625</v>
      </c>
      <c r="K22" s="35">
        <f aca="true" t="shared" si="7" ref="K22:K31">+(I22/5000)*1000</f>
        <v>0.16513888888888886</v>
      </c>
    </row>
    <row r="23" spans="3:11" ht="24.75" customHeight="1">
      <c r="C23" s="51" t="s">
        <v>18</v>
      </c>
      <c r="D23" s="40">
        <v>0.2659722222222222</v>
      </c>
      <c r="E23" s="34">
        <f t="shared" si="4"/>
        <v>0.24652777777777773</v>
      </c>
      <c r="F23" s="67">
        <v>0.5125</v>
      </c>
      <c r="G23" s="34">
        <f t="shared" si="5"/>
        <v>0.2756944444444446</v>
      </c>
      <c r="H23" s="35">
        <v>0.7881944444444445</v>
      </c>
      <c r="I23" s="42">
        <v>0.8291666666666666</v>
      </c>
      <c r="J23" s="34">
        <f t="shared" si="6"/>
        <v>0.2627314814814815</v>
      </c>
      <c r="K23" s="35">
        <f t="shared" si="7"/>
        <v>0.1658333333333333</v>
      </c>
    </row>
    <row r="24" spans="3:11" ht="24.75" customHeight="1">
      <c r="C24" s="51" t="s">
        <v>71</v>
      </c>
      <c r="D24" s="40">
        <v>0.27847222222222223</v>
      </c>
      <c r="E24" s="34">
        <f t="shared" si="4"/>
        <v>0.26111111111111107</v>
      </c>
      <c r="F24" s="67">
        <v>0.5395833333333333</v>
      </c>
      <c r="G24" s="34">
        <f t="shared" si="5"/>
        <v>0.26250000000000007</v>
      </c>
      <c r="H24" s="35">
        <v>0.8020833333333334</v>
      </c>
      <c r="I24" s="42">
        <v>0.8375</v>
      </c>
      <c r="J24" s="34">
        <f t="shared" si="6"/>
        <v>0.2673611111111111</v>
      </c>
      <c r="K24" s="35">
        <f t="shared" si="7"/>
        <v>0.1675</v>
      </c>
    </row>
    <row r="25" spans="3:11" ht="24.75" customHeight="1">
      <c r="C25" s="51" t="s">
        <v>10</v>
      </c>
      <c r="D25" s="40">
        <v>0.2569444444444445</v>
      </c>
      <c r="E25" s="34">
        <f t="shared" si="4"/>
        <v>0.28263888888888883</v>
      </c>
      <c r="F25" s="67">
        <v>0.5395833333333333</v>
      </c>
      <c r="G25" s="34">
        <f t="shared" si="5"/>
        <v>0.26527777777777783</v>
      </c>
      <c r="H25" s="35">
        <v>0.8048611111111111</v>
      </c>
      <c r="I25" s="42">
        <v>0.8444444444444444</v>
      </c>
      <c r="J25" s="34">
        <f t="shared" si="6"/>
        <v>0.26828703703703705</v>
      </c>
      <c r="K25" s="35">
        <f t="shared" si="7"/>
        <v>0.1688888888888889</v>
      </c>
    </row>
    <row r="26" spans="3:11" ht="24.75" customHeight="1">
      <c r="C26" s="51" t="s">
        <v>12</v>
      </c>
      <c r="D26" s="40">
        <v>0.2736111111111111</v>
      </c>
      <c r="E26" s="34">
        <f t="shared" si="4"/>
        <v>0.24791666666666673</v>
      </c>
      <c r="F26" s="67">
        <v>0.5215277777777778</v>
      </c>
      <c r="G26" s="34">
        <f t="shared" si="5"/>
        <v>0.29374999999999996</v>
      </c>
      <c r="H26" s="35">
        <v>0.8152777777777778</v>
      </c>
      <c r="I26" s="42">
        <v>0.8513888888888889</v>
      </c>
      <c r="J26" s="34">
        <f t="shared" si="6"/>
        <v>0.27175925925925926</v>
      </c>
      <c r="K26" s="35">
        <f t="shared" si="7"/>
        <v>0.17027777777777778</v>
      </c>
    </row>
    <row r="27" spans="3:11" ht="24.75" customHeight="1">
      <c r="C27" s="11" t="s">
        <v>118</v>
      </c>
      <c r="D27" s="40">
        <v>0.2652777777777778</v>
      </c>
      <c r="E27" s="34">
        <f>+F27-D27</f>
        <v>0.27777777777777773</v>
      </c>
      <c r="F27" s="67">
        <v>0.5430555555555555</v>
      </c>
      <c r="G27" s="34">
        <f>+H27-F27</f>
        <v>0.2847222222222223</v>
      </c>
      <c r="H27" s="35">
        <v>0.8277777777777778</v>
      </c>
      <c r="I27" s="42">
        <v>0.8645833333333334</v>
      </c>
      <c r="J27" s="34">
        <f>+AVERAGE(D27,E27,G27)</f>
        <v>0.27592592592592596</v>
      </c>
      <c r="K27" s="35">
        <f>+(I27/5000)*1000</f>
        <v>0.1729166666666667</v>
      </c>
    </row>
    <row r="28" spans="3:11" ht="24.75" customHeight="1">
      <c r="C28" s="51" t="s">
        <v>132</v>
      </c>
      <c r="D28" s="40">
        <v>0.2520833333333333</v>
      </c>
      <c r="E28" s="34">
        <f t="shared" si="4"/>
        <v>0.28888888888888886</v>
      </c>
      <c r="F28" s="67">
        <v>0.5409722222222222</v>
      </c>
      <c r="G28" s="34">
        <f t="shared" si="5"/>
        <v>0.2958333333333333</v>
      </c>
      <c r="H28" s="66">
        <v>0.8368055555555555</v>
      </c>
      <c r="I28" s="45">
        <v>0.8743055555555556</v>
      </c>
      <c r="J28" s="34">
        <f>+AVERAGE(D28,E28,G28)</f>
        <v>0.2789351851851852</v>
      </c>
      <c r="K28" s="35">
        <f>+(I28/5000)*1000</f>
        <v>0.17486111111111113</v>
      </c>
    </row>
    <row r="29" spans="3:11" ht="24.75" customHeight="1">
      <c r="C29" s="51" t="s">
        <v>16</v>
      </c>
      <c r="D29" s="40">
        <v>0.27569444444444446</v>
      </c>
      <c r="E29" s="34">
        <f t="shared" si="4"/>
        <v>0.26874999999999993</v>
      </c>
      <c r="F29" s="67">
        <v>0.5444444444444444</v>
      </c>
      <c r="G29" s="34">
        <f t="shared" si="5"/>
        <v>0.3006944444444446</v>
      </c>
      <c r="H29" s="35">
        <v>0.845138888888889</v>
      </c>
      <c r="I29" s="42">
        <v>0.8784722222222222</v>
      </c>
      <c r="J29" s="34">
        <f t="shared" si="6"/>
        <v>0.281712962962963</v>
      </c>
      <c r="K29" s="35">
        <f t="shared" si="7"/>
        <v>0.17569444444444443</v>
      </c>
    </row>
    <row r="30" spans="3:11" ht="24.75" customHeight="1">
      <c r="C30" s="51" t="s">
        <v>52</v>
      </c>
      <c r="D30" s="40">
        <v>0.3229166666666667</v>
      </c>
      <c r="E30" s="34" t="s">
        <v>157</v>
      </c>
      <c r="F30" s="67" t="s">
        <v>157</v>
      </c>
      <c r="G30" s="34" t="s">
        <v>157</v>
      </c>
      <c r="H30" s="35" t="s">
        <v>157</v>
      </c>
      <c r="I30" s="45" t="s">
        <v>133</v>
      </c>
      <c r="J30" s="34">
        <f t="shared" si="6"/>
        <v>0.3229166666666667</v>
      </c>
      <c r="K30" s="35">
        <f t="shared" si="7"/>
        <v>0.20777777777777778</v>
      </c>
    </row>
    <row r="31" spans="3:11" ht="24.75" customHeight="1">
      <c r="C31" s="51" t="s">
        <v>23</v>
      </c>
      <c r="D31" s="40">
        <v>0.2951388888888889</v>
      </c>
      <c r="E31" s="34" t="s">
        <v>157</v>
      </c>
      <c r="F31" s="67" t="s">
        <v>157</v>
      </c>
      <c r="G31" s="34" t="s">
        <v>157</v>
      </c>
      <c r="H31" s="35" t="s">
        <v>157</v>
      </c>
      <c r="I31" s="45" t="s">
        <v>134</v>
      </c>
      <c r="J31" s="34">
        <f t="shared" si="6"/>
        <v>0.2951388888888889</v>
      </c>
      <c r="K31" s="35">
        <f t="shared" si="7"/>
        <v>0.21861111111111112</v>
      </c>
    </row>
    <row r="32" spans="3:11" ht="24.75" customHeight="1" thickBot="1">
      <c r="C32" s="13"/>
      <c r="D32" s="24"/>
      <c r="E32" s="23"/>
      <c r="F32" s="73"/>
      <c r="G32" s="23"/>
      <c r="H32" s="15"/>
      <c r="I32" s="22"/>
      <c r="J32" s="23"/>
      <c r="K32" s="15"/>
    </row>
  </sheetData>
  <sheetProtection/>
  <printOptions/>
  <pageMargins left="0.5" right="0.5" top="0.5" bottom="0.5" header="0.5" footer="0.5"/>
  <pageSetup fitToHeight="1" fitToWidth="1" orientation="portrait" paperSize="9" scale="8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2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2.625" style="0" customWidth="1"/>
  </cols>
  <sheetData>
    <row r="5" ht="16.5" thickBot="1"/>
    <row r="6" spans="3:9" ht="18" customHeight="1">
      <c r="C6" s="85" t="s">
        <v>98</v>
      </c>
      <c r="D6" s="28" t="s">
        <v>97</v>
      </c>
      <c r="E6" s="28"/>
      <c r="F6" s="6"/>
      <c r="G6" s="16" t="s">
        <v>157</v>
      </c>
      <c r="H6" s="28"/>
      <c r="I6" s="17"/>
    </row>
    <row r="7" spans="3:9" ht="15.75">
      <c r="C7" s="18" t="s">
        <v>99</v>
      </c>
      <c r="F7" s="7"/>
      <c r="G7" s="18"/>
      <c r="H7" s="57"/>
      <c r="I7" s="19"/>
    </row>
    <row r="8" spans="3:9" ht="27.75" customHeight="1" thickBot="1">
      <c r="C8" s="8" t="s">
        <v>157</v>
      </c>
      <c r="D8" s="2"/>
      <c r="E8" s="2"/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28.5" customHeight="1">
      <c r="C10" s="11" t="s">
        <v>0</v>
      </c>
      <c r="D10" s="40">
        <v>0.25277777777777777</v>
      </c>
      <c r="E10" s="34">
        <f aca="true" t="shared" si="0" ref="E10:E20">+F10-D10</f>
        <v>0.2694444444444445</v>
      </c>
      <c r="F10" s="35">
        <v>0.5222222222222223</v>
      </c>
      <c r="G10" s="42">
        <v>0.6520833333333333</v>
      </c>
      <c r="H10" s="34">
        <f aca="true" t="shared" si="1" ref="H10:H20">+AVERAGE(D10:E10)</f>
        <v>0.2611111111111111</v>
      </c>
      <c r="I10" s="35">
        <f aca="true" t="shared" si="2" ref="I10:I20">+SUM(F10/3200)*1000</f>
        <v>0.16319444444444445</v>
      </c>
    </row>
    <row r="11" spans="3:9" ht="28.5" customHeight="1">
      <c r="C11" s="11" t="s">
        <v>6</v>
      </c>
      <c r="D11" s="40">
        <v>0.25277777777777777</v>
      </c>
      <c r="E11" s="34">
        <f t="shared" si="0"/>
        <v>0.2881944444444444</v>
      </c>
      <c r="F11" s="35">
        <v>0.5409722222222222</v>
      </c>
      <c r="G11" s="42">
        <v>0.6694444444444444</v>
      </c>
      <c r="H11" s="34">
        <f t="shared" si="1"/>
        <v>0.2704861111111111</v>
      </c>
      <c r="I11" s="35">
        <f t="shared" si="2"/>
        <v>0.16905381944444445</v>
      </c>
    </row>
    <row r="12" spans="3:9" ht="28.5" customHeight="1">
      <c r="C12" s="11" t="s">
        <v>1</v>
      </c>
      <c r="D12" s="40">
        <v>0.26319444444444445</v>
      </c>
      <c r="E12" s="34">
        <f t="shared" si="0"/>
        <v>0.2951388888888889</v>
      </c>
      <c r="F12" s="35">
        <v>0.5583333333333333</v>
      </c>
      <c r="G12" s="42">
        <v>0.688888888888889</v>
      </c>
      <c r="H12" s="34">
        <f t="shared" si="1"/>
        <v>0.2791666666666667</v>
      </c>
      <c r="I12" s="35">
        <f t="shared" si="2"/>
        <v>0.17447916666666666</v>
      </c>
    </row>
    <row r="13" spans="3:9" ht="28.5" customHeight="1">
      <c r="C13" s="11" t="s">
        <v>8</v>
      </c>
      <c r="D13" s="40">
        <v>0.266666666666667</v>
      </c>
      <c r="E13" s="34">
        <f t="shared" si="0"/>
        <v>0.2972222222222219</v>
      </c>
      <c r="F13" s="35">
        <v>0.5638888888888889</v>
      </c>
      <c r="G13" s="42">
        <v>0.6930555555555555</v>
      </c>
      <c r="H13" s="34">
        <f t="shared" si="1"/>
        <v>0.28194444444444444</v>
      </c>
      <c r="I13" s="35">
        <f t="shared" si="2"/>
        <v>0.17621527777777776</v>
      </c>
    </row>
    <row r="14" spans="3:9" ht="28.5" customHeight="1">
      <c r="C14" s="11" t="s">
        <v>5</v>
      </c>
      <c r="D14" s="40">
        <v>0.27638888888888885</v>
      </c>
      <c r="E14" s="34">
        <f t="shared" si="0"/>
        <v>0.2944444444444441</v>
      </c>
      <c r="F14" s="35">
        <v>0.570833333333333</v>
      </c>
      <c r="G14" s="42">
        <v>0.710416666666667</v>
      </c>
      <c r="H14" s="34">
        <f t="shared" si="1"/>
        <v>0.2854166666666665</v>
      </c>
      <c r="I14" s="35">
        <f t="shared" si="2"/>
        <v>0.17838541666666657</v>
      </c>
    </row>
    <row r="15" spans="3:9" ht="28.5" customHeight="1">
      <c r="C15" s="11" t="s">
        <v>7</v>
      </c>
      <c r="D15" s="40">
        <v>0.26666666666666666</v>
      </c>
      <c r="E15" s="34">
        <f t="shared" si="0"/>
        <v>0.3097222222222223</v>
      </c>
      <c r="F15" s="35">
        <v>0.576388888888889</v>
      </c>
      <c r="G15" s="42">
        <v>0.7159722222222222</v>
      </c>
      <c r="H15" s="34">
        <f t="shared" si="1"/>
        <v>0.2881944444444445</v>
      </c>
      <c r="I15" s="35">
        <f t="shared" si="2"/>
        <v>0.1801215277777778</v>
      </c>
    </row>
    <row r="16" spans="3:9" ht="28.5" customHeight="1">
      <c r="C16" s="11" t="s">
        <v>128</v>
      </c>
      <c r="D16" s="40">
        <v>0.2673611111111111</v>
      </c>
      <c r="E16" s="34">
        <f t="shared" si="0"/>
        <v>0.31875000000000003</v>
      </c>
      <c r="F16" s="35">
        <v>0.5861111111111111</v>
      </c>
      <c r="G16" s="42">
        <v>0.7305555555555556</v>
      </c>
      <c r="H16" s="34">
        <f t="shared" si="1"/>
        <v>0.29305555555555557</v>
      </c>
      <c r="I16" s="35">
        <f t="shared" si="2"/>
        <v>0.18315972222222224</v>
      </c>
    </row>
    <row r="17" spans="3:9" ht="28.5" customHeight="1">
      <c r="C17" s="11" t="s">
        <v>2</v>
      </c>
      <c r="D17" s="40">
        <v>0.28402777777777777</v>
      </c>
      <c r="E17" s="34">
        <f t="shared" si="0"/>
        <v>0.3388888888888889</v>
      </c>
      <c r="F17" s="35">
        <v>0.6229166666666667</v>
      </c>
      <c r="G17" s="42">
        <v>0.7645833333333334</v>
      </c>
      <c r="H17" s="34">
        <f t="shared" si="1"/>
        <v>0.31145833333333334</v>
      </c>
      <c r="I17" s="35">
        <f t="shared" si="2"/>
        <v>0.19466145833333334</v>
      </c>
    </row>
    <row r="18" spans="3:9" ht="28.5" customHeight="1">
      <c r="C18" s="11" t="s">
        <v>59</v>
      </c>
      <c r="D18" s="40">
        <v>0.2972222222222222</v>
      </c>
      <c r="E18" s="34">
        <f t="shared" si="0"/>
        <v>0.33055555555555555</v>
      </c>
      <c r="F18" s="35">
        <v>0.6277777777777778</v>
      </c>
      <c r="G18" s="42">
        <v>0.7694444444444444</v>
      </c>
      <c r="H18" s="34">
        <f t="shared" si="1"/>
        <v>0.3138888888888889</v>
      </c>
      <c r="I18" s="35">
        <f t="shared" si="2"/>
        <v>0.19618055555555555</v>
      </c>
    </row>
    <row r="19" spans="3:9" ht="28.5" customHeight="1">
      <c r="C19" s="11" t="s">
        <v>110</v>
      </c>
      <c r="D19" s="40">
        <v>0.3229166666666667</v>
      </c>
      <c r="E19" s="34">
        <f t="shared" si="0"/>
        <v>0.37638888888888894</v>
      </c>
      <c r="F19" s="35">
        <v>0.6993055555555556</v>
      </c>
      <c r="G19" s="42">
        <v>0.8708333333333332</v>
      </c>
      <c r="H19" s="34">
        <f t="shared" si="1"/>
        <v>0.3496527777777778</v>
      </c>
      <c r="I19" s="35">
        <f t="shared" si="2"/>
        <v>0.21853298611111113</v>
      </c>
    </row>
    <row r="20" spans="3:9" ht="28.5" customHeight="1">
      <c r="C20" s="11" t="s">
        <v>129</v>
      </c>
      <c r="D20" s="40">
        <v>0.3368055555555556</v>
      </c>
      <c r="E20" s="34">
        <f t="shared" si="0"/>
        <v>0.4097222222222222</v>
      </c>
      <c r="F20" s="35">
        <v>0.7465277777777778</v>
      </c>
      <c r="G20" s="42">
        <v>0.8791666666666668</v>
      </c>
      <c r="H20" s="34">
        <f t="shared" si="1"/>
        <v>0.3732638888888889</v>
      </c>
      <c r="I20" s="35">
        <f t="shared" si="2"/>
        <v>0.23328993055555558</v>
      </c>
    </row>
    <row r="21" spans="3:9" ht="18.75" customHeight="1">
      <c r="C21" s="30"/>
      <c r="D21" s="32"/>
      <c r="E21" s="36"/>
      <c r="F21" s="37"/>
      <c r="G21" s="21"/>
      <c r="H21" s="5"/>
      <c r="I21" s="12"/>
    </row>
    <row r="22" spans="3:9" ht="18.75" customHeight="1">
      <c r="C22" s="30" t="s">
        <v>58</v>
      </c>
      <c r="D22" s="32"/>
      <c r="E22" s="36"/>
      <c r="F22" s="37"/>
      <c r="G22" s="21"/>
      <c r="H22" s="5"/>
      <c r="I22" s="12"/>
    </row>
    <row r="23" spans="3:9" ht="30.75" customHeight="1">
      <c r="C23" s="11" t="s">
        <v>56</v>
      </c>
      <c r="D23" s="40"/>
      <c r="E23" s="36"/>
      <c r="F23" s="37"/>
      <c r="G23" s="42"/>
      <c r="H23" s="34"/>
      <c r="I23" s="35"/>
    </row>
    <row r="24" spans="3:9" ht="30.75" customHeight="1">
      <c r="C24" s="11" t="s">
        <v>78</v>
      </c>
      <c r="D24" s="40"/>
      <c r="E24" s="36"/>
      <c r="F24" s="37"/>
      <c r="G24" s="42"/>
      <c r="H24" s="34"/>
      <c r="I24" s="35"/>
    </row>
    <row r="25" spans="3:9" ht="30.75" customHeight="1">
      <c r="C25" s="11" t="s">
        <v>161</v>
      </c>
      <c r="D25" s="40"/>
      <c r="E25" s="36"/>
      <c r="F25" s="37"/>
      <c r="G25" s="42"/>
      <c r="H25" s="34"/>
      <c r="I25" s="35"/>
    </row>
    <row r="26" spans="3:9" ht="30.75" customHeight="1">
      <c r="C26" s="11" t="s">
        <v>113</v>
      </c>
      <c r="D26" s="40"/>
      <c r="E26" s="36"/>
      <c r="F26" s="37"/>
      <c r="G26" s="42"/>
      <c r="H26" s="34"/>
      <c r="I26" s="35"/>
    </row>
    <row r="27" spans="3:9" ht="18.75" customHeight="1" thickBot="1">
      <c r="C27" s="13"/>
      <c r="D27" s="33"/>
      <c r="E27" s="38"/>
      <c r="F27" s="39"/>
      <c r="G27" s="22"/>
      <c r="H27" s="23"/>
      <c r="I27" s="15"/>
    </row>
    <row r="28" ht="15.75">
      <c r="D28" s="41"/>
    </row>
    <row r="29" ht="15.75">
      <c r="D29" s="41"/>
    </row>
    <row r="30" ht="15.75">
      <c r="D30" s="41"/>
    </row>
    <row r="31" ht="15.75">
      <c r="D31" s="41"/>
    </row>
    <row r="32" ht="15.75">
      <c r="D32" s="41"/>
    </row>
  </sheetData>
  <sheetProtection/>
  <printOptions/>
  <pageMargins left="0.5" right="0.5" top="0.5" bottom="0.5" header="0.5" footer="0.5"/>
  <pageSetup fitToHeight="1" fitToWidth="1" orientation="portrait" paperSize="9" scale="9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0"/>
  <sheetViews>
    <sheetView zoomScalePageLayoutView="0" workbookViewId="0" topLeftCell="A14">
      <selection activeCell="M23" sqref="M23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0.0039062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</cols>
  <sheetData>
    <row r="5" ht="16.5" thickBot="1"/>
    <row r="6" spans="3:11" ht="21" customHeight="1">
      <c r="C6" s="16" t="s">
        <v>98</v>
      </c>
      <c r="D6" s="28" t="s">
        <v>96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100</v>
      </c>
      <c r="D7" s="1"/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157</v>
      </c>
      <c r="D8" s="2"/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1.75" customHeight="1">
      <c r="C10" s="60" t="s">
        <v>66</v>
      </c>
      <c r="D10" s="63">
        <v>0.21597222222222223</v>
      </c>
      <c r="E10" s="34">
        <f aca="true" t="shared" si="0" ref="E10:E18">+F10-D10</f>
        <v>0.23541666666666666</v>
      </c>
      <c r="F10" s="67">
        <v>0.4513888888888889</v>
      </c>
      <c r="G10" s="34">
        <f aca="true" t="shared" si="1" ref="G10:G18">+H10-F10</f>
        <v>0.24652777777777773</v>
      </c>
      <c r="H10" s="65">
        <v>0.6979166666666666</v>
      </c>
      <c r="I10" s="70">
        <v>0.71875</v>
      </c>
      <c r="J10" s="34">
        <f aca="true" t="shared" si="2" ref="J10:J18">+AVERAGE(D10,E10,G10)</f>
        <v>0.23263888888888887</v>
      </c>
      <c r="K10" s="35">
        <f aca="true" t="shared" si="3" ref="K10:K18">+(I10/5000)*1000</f>
        <v>0.14375</v>
      </c>
    </row>
    <row r="11" spans="3:11" ht="21.75" customHeight="1">
      <c r="C11" s="60" t="s">
        <v>17</v>
      </c>
      <c r="D11" s="63">
        <v>0.22847222222222222</v>
      </c>
      <c r="E11" s="34">
        <f t="shared" si="0"/>
        <v>0.24583333333333332</v>
      </c>
      <c r="F11" s="72">
        <v>0.47430555555555554</v>
      </c>
      <c r="G11" s="34">
        <f t="shared" si="1"/>
        <v>0.25</v>
      </c>
      <c r="H11" s="65">
        <v>0.7243055555555555</v>
      </c>
      <c r="I11" s="70">
        <v>0.7347222222222222</v>
      </c>
      <c r="J11" s="34">
        <f t="shared" si="2"/>
        <v>0.24143518518518517</v>
      </c>
      <c r="K11" s="35">
        <f t="shared" si="3"/>
        <v>0.14694444444444443</v>
      </c>
    </row>
    <row r="12" spans="3:11" ht="24.75" customHeight="1">
      <c r="C12" s="51" t="s">
        <v>20</v>
      </c>
      <c r="D12" s="40">
        <v>0.22291666666666665</v>
      </c>
      <c r="E12" s="34">
        <f aca="true" t="shared" si="4" ref="E12:E30">+F12-D12</f>
        <v>0.2493055555555556</v>
      </c>
      <c r="F12" s="67">
        <v>0.47222222222222227</v>
      </c>
      <c r="G12" s="34">
        <f aca="true" t="shared" si="5" ref="G12:G30">+H12-F12</f>
        <v>0.25208333333333327</v>
      </c>
      <c r="H12" s="35">
        <v>0.7243055555555555</v>
      </c>
      <c r="I12" s="42">
        <v>0.7416666666666667</v>
      </c>
      <c r="J12" s="34">
        <f t="shared" si="2"/>
        <v>0.24143518518518517</v>
      </c>
      <c r="K12" s="35">
        <f t="shared" si="3"/>
        <v>0.14833333333333334</v>
      </c>
    </row>
    <row r="13" spans="3:11" ht="24.75" customHeight="1">
      <c r="C13" s="51" t="s">
        <v>67</v>
      </c>
      <c r="D13" s="40">
        <v>0.2354166666666667</v>
      </c>
      <c r="E13" s="34">
        <f t="shared" si="0"/>
        <v>0.24444444444444444</v>
      </c>
      <c r="F13" s="67">
        <v>0.4798611111111111</v>
      </c>
      <c r="G13" s="34">
        <f t="shared" si="1"/>
        <v>0.24999999999999994</v>
      </c>
      <c r="H13" s="35">
        <v>0.7298611111111111</v>
      </c>
      <c r="I13" s="42">
        <v>0.7479166666666667</v>
      </c>
      <c r="J13" s="34">
        <f t="shared" si="2"/>
        <v>0.24328703703703702</v>
      </c>
      <c r="K13" s="35">
        <f t="shared" si="3"/>
        <v>0.14958333333333332</v>
      </c>
    </row>
    <row r="14" spans="3:11" ht="24.75" customHeight="1">
      <c r="C14" s="51" t="s">
        <v>11</v>
      </c>
      <c r="D14" s="40">
        <v>0.23194444444444443</v>
      </c>
      <c r="E14" s="34">
        <f t="shared" si="0"/>
        <v>0.2479166666666667</v>
      </c>
      <c r="F14" s="67">
        <v>0.4798611111111111</v>
      </c>
      <c r="G14" s="34">
        <f t="shared" si="1"/>
        <v>0.26666666666666666</v>
      </c>
      <c r="H14" s="35">
        <v>0.7465277777777778</v>
      </c>
      <c r="I14" s="42">
        <v>0.76875</v>
      </c>
      <c r="J14" s="34">
        <f aca="true" t="shared" si="6" ref="J14:J29">+AVERAGE(D14,E14,G14)</f>
        <v>0.2488425925925926</v>
      </c>
      <c r="K14" s="35">
        <f aca="true" t="shared" si="7" ref="K14:K29">+(I14/5000)*1000</f>
        <v>0.15375</v>
      </c>
    </row>
    <row r="15" spans="3:11" ht="24.75" customHeight="1">
      <c r="C15" s="51" t="s">
        <v>19</v>
      </c>
      <c r="D15" s="40">
        <v>0.23958333333333334</v>
      </c>
      <c r="E15" s="34">
        <f t="shared" si="0"/>
        <v>0.25763888888888886</v>
      </c>
      <c r="F15" s="67">
        <v>0.49722222222222223</v>
      </c>
      <c r="G15" s="34">
        <f t="shared" si="1"/>
        <v>0.26111111111111107</v>
      </c>
      <c r="H15" s="35">
        <v>0.7583333333333333</v>
      </c>
      <c r="I15" s="42">
        <v>0.7833333333333333</v>
      </c>
      <c r="J15" s="34">
        <f t="shared" si="2"/>
        <v>0.25277777777777777</v>
      </c>
      <c r="K15" s="35">
        <f t="shared" si="3"/>
        <v>0.15666666666666665</v>
      </c>
    </row>
    <row r="16" spans="3:11" ht="24.75" customHeight="1">
      <c r="C16" s="51" t="s">
        <v>9</v>
      </c>
      <c r="D16" s="40">
        <v>0.23194444444444443</v>
      </c>
      <c r="E16" s="34">
        <f t="shared" si="0"/>
        <v>0.26250000000000007</v>
      </c>
      <c r="F16" s="67">
        <v>0.49444444444444446</v>
      </c>
      <c r="G16" s="34">
        <f t="shared" si="1"/>
        <v>0.27361111111111114</v>
      </c>
      <c r="H16" s="35">
        <v>0.7680555555555556</v>
      </c>
      <c r="I16" s="42">
        <v>0.7895833333333333</v>
      </c>
      <c r="J16" s="34">
        <f>+AVERAGE(D16,E16,G16)</f>
        <v>0.25601851851851853</v>
      </c>
      <c r="K16" s="35">
        <f>+(I16/5000)*1000</f>
        <v>0.15791666666666668</v>
      </c>
    </row>
    <row r="17" spans="3:11" ht="24.75" customHeight="1">
      <c r="C17" s="51" t="s">
        <v>22</v>
      </c>
      <c r="D17" s="40">
        <v>0.2465277777777778</v>
      </c>
      <c r="E17" s="34">
        <f t="shared" si="0"/>
        <v>0.26111111111111107</v>
      </c>
      <c r="F17" s="67">
        <v>0.5076388888888889</v>
      </c>
      <c r="G17" s="34">
        <f t="shared" si="1"/>
        <v>0.2659722222222223</v>
      </c>
      <c r="H17" s="35">
        <v>0.7736111111111111</v>
      </c>
      <c r="I17" s="42">
        <v>0.79375</v>
      </c>
      <c r="J17" s="34">
        <f t="shared" si="2"/>
        <v>0.25787037037037036</v>
      </c>
      <c r="K17" s="35">
        <f t="shared" si="3"/>
        <v>0.15874999999999997</v>
      </c>
    </row>
    <row r="18" spans="3:11" ht="24.75" customHeight="1">
      <c r="C18" s="51" t="s">
        <v>14</v>
      </c>
      <c r="D18" s="40">
        <v>0.2423611111111111</v>
      </c>
      <c r="E18" s="34">
        <f t="shared" si="0"/>
        <v>0.25902777777777775</v>
      </c>
      <c r="F18" s="67">
        <v>0.5013888888888889</v>
      </c>
      <c r="G18" s="34">
        <f t="shared" si="1"/>
        <v>0.27222222222222225</v>
      </c>
      <c r="H18" s="35">
        <v>0.7736111111111111</v>
      </c>
      <c r="I18" s="45">
        <v>0.79375</v>
      </c>
      <c r="J18" s="34">
        <f t="shared" si="2"/>
        <v>0.25787037037037036</v>
      </c>
      <c r="K18" s="35">
        <f t="shared" si="3"/>
        <v>0.15874999999999997</v>
      </c>
    </row>
    <row r="19" spans="3:11" ht="24.75" customHeight="1">
      <c r="C19" s="51" t="s">
        <v>24</v>
      </c>
      <c r="D19" s="40">
        <v>0.23194444444444443</v>
      </c>
      <c r="E19" s="34">
        <f>+F19-D19</f>
        <v>0.2694444444444445</v>
      </c>
      <c r="F19" s="67">
        <v>0.5013888888888889</v>
      </c>
      <c r="G19" s="34">
        <f>+H19-F19</f>
        <v>0.2701388888888888</v>
      </c>
      <c r="H19" s="35">
        <v>0.7715277777777777</v>
      </c>
      <c r="I19" s="42">
        <v>0.7951388888888888</v>
      </c>
      <c r="J19" s="34">
        <f>+AVERAGE(D19,E19,G19)</f>
        <v>0.2571759259259259</v>
      </c>
      <c r="K19" s="35">
        <f>+(I19/5000)*1000</f>
        <v>0.15902777777777777</v>
      </c>
    </row>
    <row r="20" spans="3:11" ht="24.75" customHeight="1">
      <c r="C20" s="51" t="s">
        <v>18</v>
      </c>
      <c r="D20" s="40">
        <v>0.2465277777777778</v>
      </c>
      <c r="E20" s="34">
        <f t="shared" si="4"/>
        <v>0.2729166666666667</v>
      </c>
      <c r="F20" s="67">
        <v>0.5194444444444445</v>
      </c>
      <c r="G20" s="34">
        <f t="shared" si="5"/>
        <v>0.2749999999999999</v>
      </c>
      <c r="H20" s="35">
        <v>0.7944444444444444</v>
      </c>
      <c r="I20" s="42">
        <v>0.8180555555555555</v>
      </c>
      <c r="J20" s="34">
        <f t="shared" si="6"/>
        <v>0.2648148148148148</v>
      </c>
      <c r="K20" s="35">
        <f t="shared" si="7"/>
        <v>0.16361111111111112</v>
      </c>
    </row>
    <row r="21" spans="3:11" ht="24.75" customHeight="1">
      <c r="C21" s="51" t="s">
        <v>15</v>
      </c>
      <c r="D21" s="40">
        <v>0.2423611111111111</v>
      </c>
      <c r="E21" s="34">
        <f t="shared" si="4"/>
        <v>0.2680555555555555</v>
      </c>
      <c r="F21" s="67">
        <v>0.5104166666666666</v>
      </c>
      <c r="G21" s="34">
        <f t="shared" si="5"/>
        <v>0.2895833333333334</v>
      </c>
      <c r="H21" s="35">
        <v>0.8</v>
      </c>
      <c r="I21" s="45">
        <v>0.8229166666666666</v>
      </c>
      <c r="J21" s="34">
        <f t="shared" si="6"/>
        <v>0.26666666666666666</v>
      </c>
      <c r="K21" s="35">
        <f t="shared" si="7"/>
        <v>0.1645833333333333</v>
      </c>
    </row>
    <row r="22" spans="3:11" ht="24.75" customHeight="1">
      <c r="C22" s="51" t="s">
        <v>13</v>
      </c>
      <c r="D22" s="40">
        <v>0.2423611111111111</v>
      </c>
      <c r="E22" s="34">
        <f>+F22-D22</f>
        <v>0.273611111111111</v>
      </c>
      <c r="F22" s="67">
        <v>0.5159722222222222</v>
      </c>
      <c r="G22" s="34">
        <f>+H22-F22</f>
        <v>0.2895833333333333</v>
      </c>
      <c r="H22" s="35">
        <v>0.8055555555555555</v>
      </c>
      <c r="I22" s="42">
        <v>0.8284722222222222</v>
      </c>
      <c r="J22" s="34">
        <f>+AVERAGE(D22,E22,G22)</f>
        <v>0.2685185185185185</v>
      </c>
      <c r="K22" s="35">
        <f>+(I22/5000)*1000</f>
        <v>0.16569444444444445</v>
      </c>
    </row>
    <row r="23" spans="3:11" ht="24.75" customHeight="1">
      <c r="C23" s="51" t="s">
        <v>10</v>
      </c>
      <c r="D23" s="40">
        <v>0.2569444444444445</v>
      </c>
      <c r="E23" s="34">
        <f t="shared" si="4"/>
        <v>0.2736111111111111</v>
      </c>
      <c r="F23" s="67">
        <v>0.5305555555555556</v>
      </c>
      <c r="G23" s="34">
        <f t="shared" si="5"/>
        <v>0.2791666666666667</v>
      </c>
      <c r="H23" s="35">
        <v>0.8097222222222222</v>
      </c>
      <c r="I23" s="42">
        <v>0.8381944444444445</v>
      </c>
      <c r="J23" s="34">
        <f t="shared" si="6"/>
        <v>0.26990740740740743</v>
      </c>
      <c r="K23" s="35">
        <f t="shared" si="7"/>
        <v>0.1676388888888889</v>
      </c>
    </row>
    <row r="24" spans="3:11" ht="24.75" customHeight="1">
      <c r="C24" s="51" t="s">
        <v>71</v>
      </c>
      <c r="D24" s="40">
        <v>0.25416666666666665</v>
      </c>
      <c r="E24" s="34">
        <f t="shared" si="4"/>
        <v>0.2763888888888889</v>
      </c>
      <c r="F24" s="67">
        <v>0.5305555555555556</v>
      </c>
      <c r="G24" s="34">
        <f t="shared" si="5"/>
        <v>0.2895833333333333</v>
      </c>
      <c r="H24" s="35">
        <v>0.8201388888888889</v>
      </c>
      <c r="I24" s="42">
        <v>0.845138888888889</v>
      </c>
      <c r="J24" s="34">
        <f t="shared" si="6"/>
        <v>0.27337962962962964</v>
      </c>
      <c r="K24" s="35">
        <f t="shared" si="7"/>
        <v>0.16902777777777778</v>
      </c>
    </row>
    <row r="25" spans="3:11" ht="24.75" customHeight="1">
      <c r="C25" s="11" t="s">
        <v>118</v>
      </c>
      <c r="D25" s="40" t="s">
        <v>157</v>
      </c>
      <c r="E25" s="34" t="s">
        <v>157</v>
      </c>
      <c r="F25" s="67">
        <v>0.5319444444444444</v>
      </c>
      <c r="G25" s="34">
        <f>+H25-F25</f>
        <v>0.2930555555555555</v>
      </c>
      <c r="H25" s="35">
        <v>0.825</v>
      </c>
      <c r="I25" s="42">
        <v>0.8513888888888889</v>
      </c>
      <c r="J25" s="34">
        <f>+AVERAGE(D25,E25,G25)</f>
        <v>0.2930555555555555</v>
      </c>
      <c r="K25" s="35">
        <f>+(I25/5000)*1000</f>
        <v>0.17027777777777778</v>
      </c>
    </row>
    <row r="26" spans="3:11" ht="24.75" customHeight="1">
      <c r="C26" s="51" t="s">
        <v>16</v>
      </c>
      <c r="D26" s="40">
        <v>0.2604166666666667</v>
      </c>
      <c r="E26" s="34">
        <f t="shared" si="4"/>
        <v>0.2854166666666666</v>
      </c>
      <c r="F26" s="67">
        <v>0.5458333333333333</v>
      </c>
      <c r="G26" s="34">
        <f t="shared" si="5"/>
        <v>0.28541666666666676</v>
      </c>
      <c r="H26" s="35">
        <v>0.83125</v>
      </c>
      <c r="I26" s="42">
        <v>0.8569444444444444</v>
      </c>
      <c r="J26" s="34">
        <f t="shared" si="6"/>
        <v>0.27708333333333335</v>
      </c>
      <c r="K26" s="35">
        <f t="shared" si="7"/>
        <v>0.1713888888888889</v>
      </c>
    </row>
    <row r="27" spans="3:11" ht="24.75" customHeight="1">
      <c r="C27" s="51" t="s">
        <v>132</v>
      </c>
      <c r="D27" s="40" t="s">
        <v>157</v>
      </c>
      <c r="E27" s="34" t="s">
        <v>157</v>
      </c>
      <c r="F27" s="67">
        <v>0.5506944444444445</v>
      </c>
      <c r="G27" s="34">
        <f t="shared" si="5"/>
        <v>0.3159722222222222</v>
      </c>
      <c r="H27" s="66">
        <v>0.8666666666666667</v>
      </c>
      <c r="I27" s="45">
        <v>0.8840277777777777</v>
      </c>
      <c r="J27" s="34">
        <f>+AVERAGE(D27,E27,G27)</f>
        <v>0.3159722222222222</v>
      </c>
      <c r="K27" s="35">
        <f>+(I27/5000)*1000</f>
        <v>0.17680555555555555</v>
      </c>
    </row>
    <row r="28" spans="3:11" ht="24.75" customHeight="1">
      <c r="C28" s="51" t="s">
        <v>51</v>
      </c>
      <c r="D28" s="40">
        <v>0.2604166666666667</v>
      </c>
      <c r="E28" s="34">
        <f t="shared" si="4"/>
        <v>0.30624999999999997</v>
      </c>
      <c r="F28" s="67">
        <v>0.5666666666666667</v>
      </c>
      <c r="G28" s="34">
        <f t="shared" si="5"/>
        <v>0.3138888888888889</v>
      </c>
      <c r="H28" s="35">
        <v>0.8805555555555555</v>
      </c>
      <c r="I28" s="42">
        <v>0.9027777777777778</v>
      </c>
      <c r="J28" s="34">
        <f t="shared" si="6"/>
        <v>0.2935185185185185</v>
      </c>
      <c r="K28" s="35">
        <f t="shared" si="7"/>
        <v>0.18055555555555555</v>
      </c>
    </row>
    <row r="29" spans="3:11" ht="24.75" customHeight="1">
      <c r="C29" s="51" t="s">
        <v>23</v>
      </c>
      <c r="D29" s="40">
        <v>0.28611111111111115</v>
      </c>
      <c r="E29" s="34">
        <f t="shared" si="4"/>
        <v>0.33888888888888885</v>
      </c>
      <c r="F29" s="67">
        <v>0.625</v>
      </c>
      <c r="G29" s="34">
        <f t="shared" si="5"/>
        <v>0.35763888888888884</v>
      </c>
      <c r="H29" s="35">
        <v>0.9826388888888888</v>
      </c>
      <c r="I29" s="45" t="s">
        <v>101</v>
      </c>
      <c r="J29" s="34">
        <f t="shared" si="6"/>
        <v>0.3275462962962963</v>
      </c>
      <c r="K29" s="35">
        <f t="shared" si="7"/>
        <v>0.2011111111111111</v>
      </c>
    </row>
    <row r="30" spans="3:11" ht="24.75" customHeight="1" thickBot="1">
      <c r="C30" s="13" t="s">
        <v>21</v>
      </c>
      <c r="D30" s="86">
        <v>0.29791666666666666</v>
      </c>
      <c r="E30" s="90">
        <f t="shared" si="4"/>
        <v>0.33402777777777776</v>
      </c>
      <c r="F30" s="87">
        <v>0.6319444444444444</v>
      </c>
      <c r="G30" s="91">
        <f t="shared" si="5"/>
        <v>0.35277777777777775</v>
      </c>
      <c r="H30" s="88">
        <v>0.9847222222222222</v>
      </c>
      <c r="I30" s="89" t="s">
        <v>102</v>
      </c>
      <c r="J30" s="91">
        <f>+AVERAGE(D30,E30,G30)</f>
        <v>0.3282407407407407</v>
      </c>
      <c r="K30" s="88">
        <f>+(I30/5000)*1000</f>
        <v>0.20305555555555554</v>
      </c>
    </row>
  </sheetData>
  <sheetProtection/>
  <printOptions/>
  <pageMargins left="0.5" right="0.5" top="0.5" bottom="0.5" header="0.5" footer="0.5"/>
  <pageSetup fitToHeight="1" fitToWidth="1" orientation="portrait" paperSize="9" scale="86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G27"/>
  <sheetViews>
    <sheetView zoomScalePageLayoutView="0" workbookViewId="0" topLeftCell="A3">
      <selection activeCell="F10" sqref="F10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7.625" style="0" customWidth="1"/>
    <col min="5" max="6" width="11.00390625" style="0" customWidth="1"/>
    <col min="7" max="7" width="12.625" style="0" customWidth="1"/>
  </cols>
  <sheetData>
    <row r="5" ht="16.5" thickBot="1"/>
    <row r="6" spans="3:7" ht="18" customHeight="1">
      <c r="C6" s="85" t="s">
        <v>94</v>
      </c>
      <c r="D6" s="28" t="s">
        <v>95</v>
      </c>
      <c r="E6" s="16" t="s">
        <v>157</v>
      </c>
      <c r="F6" s="28"/>
      <c r="G6" s="17"/>
    </row>
    <row r="7" spans="3:7" ht="15.75">
      <c r="C7" s="18" t="s">
        <v>157</v>
      </c>
      <c r="E7" s="18"/>
      <c r="F7" s="57"/>
      <c r="G7" s="19"/>
    </row>
    <row r="8" spans="3:7" ht="27.75" customHeight="1" thickBot="1">
      <c r="C8" s="8" t="s">
        <v>76</v>
      </c>
      <c r="D8" s="2"/>
      <c r="E8" s="8"/>
      <c r="F8" s="2"/>
      <c r="G8" s="20"/>
    </row>
    <row r="9" spans="3:7" ht="16.5" thickTop="1">
      <c r="C9" s="50" t="s">
        <v>57</v>
      </c>
      <c r="D9" s="25" t="s">
        <v>158</v>
      </c>
      <c r="E9" s="27" t="s">
        <v>159</v>
      </c>
      <c r="F9" s="29" t="s">
        <v>160</v>
      </c>
      <c r="G9" s="26" t="s">
        <v>46</v>
      </c>
    </row>
    <row r="10" spans="3:7" ht="28.5" customHeight="1">
      <c r="C10" s="51" t="s">
        <v>6</v>
      </c>
      <c r="D10" s="40">
        <v>0.26666666666666666</v>
      </c>
      <c r="E10" s="42">
        <v>0.48819444444444443</v>
      </c>
      <c r="F10" s="34">
        <f>+(E10/3000)*1600</f>
        <v>0.26037037037037036</v>
      </c>
      <c r="G10" s="35">
        <f>+(E10/3000)*1000</f>
        <v>0.16273148148148148</v>
      </c>
    </row>
    <row r="11" spans="3:7" ht="28.5" customHeight="1">
      <c r="C11" s="51" t="s">
        <v>0</v>
      </c>
      <c r="D11" s="40">
        <v>0.26319444444444445</v>
      </c>
      <c r="E11" s="42">
        <v>0.4888888888888889</v>
      </c>
      <c r="F11" s="34">
        <f aca="true" t="shared" si="0" ref="F11:F21">+(E11/3000)*1600</f>
        <v>0.2607407407407407</v>
      </c>
      <c r="G11" s="35">
        <f aca="true" t="shared" si="1" ref="G11:G21">+(E11/3000)*1000</f>
        <v>0.16296296296296295</v>
      </c>
    </row>
    <row r="12" spans="3:7" ht="28.5" customHeight="1">
      <c r="C12" s="51" t="s">
        <v>8</v>
      </c>
      <c r="D12" s="40">
        <v>0.2708333333333333</v>
      </c>
      <c r="E12" s="42">
        <v>0.4986111111111111</v>
      </c>
      <c r="F12" s="34">
        <f t="shared" si="0"/>
        <v>0.2659259259259259</v>
      </c>
      <c r="G12" s="35">
        <f t="shared" si="1"/>
        <v>0.16620370370370371</v>
      </c>
    </row>
    <row r="13" spans="3:7" ht="28.5" customHeight="1">
      <c r="C13" s="51" t="s">
        <v>7</v>
      </c>
      <c r="D13" s="40">
        <v>0.2722222222222222</v>
      </c>
      <c r="E13" s="42">
        <v>0.5090277777777777</v>
      </c>
      <c r="F13" s="34">
        <f t="shared" si="0"/>
        <v>0.27148148148148143</v>
      </c>
      <c r="G13" s="35">
        <f t="shared" si="1"/>
        <v>0.1696759259259259</v>
      </c>
    </row>
    <row r="14" spans="3:7" ht="28.5" customHeight="1">
      <c r="C14" s="51" t="s">
        <v>5</v>
      </c>
      <c r="D14" s="40">
        <v>0.2722222222222222</v>
      </c>
      <c r="E14" s="42">
        <v>0.5125</v>
      </c>
      <c r="F14" s="34">
        <f t="shared" si="0"/>
        <v>0.2733333333333333</v>
      </c>
      <c r="G14" s="35">
        <f t="shared" si="1"/>
        <v>0.17083333333333334</v>
      </c>
    </row>
    <row r="15" spans="3:7" ht="28.5" customHeight="1">
      <c r="C15" s="51" t="s">
        <v>2</v>
      </c>
      <c r="D15" s="40">
        <v>0.29583333333333334</v>
      </c>
      <c r="E15" s="42">
        <v>0.5604166666666667</v>
      </c>
      <c r="F15" s="34">
        <f t="shared" si="0"/>
        <v>0.2988888888888889</v>
      </c>
      <c r="G15" s="35">
        <f t="shared" si="1"/>
        <v>0.18680555555555556</v>
      </c>
    </row>
    <row r="16" spans="3:7" ht="28.5" customHeight="1">
      <c r="C16" s="51" t="s">
        <v>56</v>
      </c>
      <c r="D16" s="40">
        <v>0.3194444444444445</v>
      </c>
      <c r="E16" s="42">
        <v>0.5875</v>
      </c>
      <c r="F16" s="34">
        <f t="shared" si="0"/>
        <v>0.31333333333333335</v>
      </c>
      <c r="G16" s="35">
        <f t="shared" si="1"/>
        <v>0.19583333333333333</v>
      </c>
    </row>
    <row r="17" spans="3:7" ht="28.5" customHeight="1">
      <c r="C17" s="51" t="s">
        <v>3</v>
      </c>
      <c r="D17" s="40">
        <v>0.3194444444444445</v>
      </c>
      <c r="E17" s="45">
        <v>0.59375</v>
      </c>
      <c r="F17" s="34">
        <f t="shared" si="0"/>
        <v>0.31666666666666665</v>
      </c>
      <c r="G17" s="35">
        <f t="shared" si="1"/>
        <v>0.19791666666666666</v>
      </c>
    </row>
    <row r="18" spans="3:7" ht="28.5" customHeight="1">
      <c r="C18" s="51" t="s">
        <v>78</v>
      </c>
      <c r="D18" s="40">
        <v>0.3263888888888889</v>
      </c>
      <c r="E18" s="42">
        <v>0.6034722222222222</v>
      </c>
      <c r="F18" s="34">
        <f t="shared" si="0"/>
        <v>0.32185185185185183</v>
      </c>
      <c r="G18" s="35">
        <f t="shared" si="1"/>
        <v>0.2011574074074074</v>
      </c>
    </row>
    <row r="19" spans="3:7" ht="28.5" customHeight="1">
      <c r="C19" s="51" t="s">
        <v>129</v>
      </c>
      <c r="D19" s="40">
        <v>0.3680555555555556</v>
      </c>
      <c r="E19" s="42">
        <v>0.66875</v>
      </c>
      <c r="F19" s="34">
        <f t="shared" si="0"/>
        <v>0.35666666666666663</v>
      </c>
      <c r="G19" s="35">
        <f t="shared" si="1"/>
        <v>0.22291666666666665</v>
      </c>
    </row>
    <row r="20" spans="3:7" ht="30.75" customHeight="1">
      <c r="C20" s="51" t="s">
        <v>77</v>
      </c>
      <c r="D20" s="40">
        <v>0.37152777777777773</v>
      </c>
      <c r="E20" s="42">
        <v>0.6722222222222222</v>
      </c>
      <c r="F20" s="34">
        <f t="shared" si="0"/>
        <v>0.35851851851851846</v>
      </c>
      <c r="G20" s="35">
        <f t="shared" si="1"/>
        <v>0.22407407407407404</v>
      </c>
    </row>
    <row r="21" spans="3:7" ht="30.75" customHeight="1">
      <c r="C21" s="11" t="s">
        <v>161</v>
      </c>
      <c r="D21" s="40">
        <v>0.37152777777777773</v>
      </c>
      <c r="E21" s="42">
        <v>0.6916666666666668</v>
      </c>
      <c r="F21" s="34">
        <f t="shared" si="0"/>
        <v>0.36888888888888893</v>
      </c>
      <c r="G21" s="35">
        <f t="shared" si="1"/>
        <v>0.2305555555555556</v>
      </c>
    </row>
    <row r="22" spans="3:7" ht="18.75" customHeight="1" thickBot="1">
      <c r="C22" s="13"/>
      <c r="D22" s="33"/>
      <c r="E22" s="22"/>
      <c r="F22" s="23"/>
      <c r="G22" s="15"/>
    </row>
    <row r="23" ht="15.75">
      <c r="D23" s="41"/>
    </row>
    <row r="24" ht="15.75">
      <c r="D24" s="41"/>
    </row>
    <row r="25" ht="15.75">
      <c r="D25" s="41"/>
    </row>
    <row r="26" ht="15.75">
      <c r="D26" s="41"/>
    </row>
    <row r="27" ht="15.75">
      <c r="D27" s="41"/>
    </row>
  </sheetData>
  <sheetProtection/>
  <printOptions/>
  <pageMargins left="0.5" right="0.5" top="0.5" bottom="0.5" header="0.5" footer="0.5"/>
  <pageSetup fitToHeight="1" fitToWidth="1" orientation="portrait" paperSize="9" scale="94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27"/>
  <sheetViews>
    <sheetView zoomScalePageLayoutView="0" workbookViewId="0" topLeftCell="B5">
      <selection activeCell="H10" sqref="H10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6" width="10.50390625" style="0" customWidth="1"/>
    <col min="7" max="7" width="9.625" style="0" customWidth="1"/>
    <col min="8" max="8" width="11.375" style="0" customWidth="1"/>
    <col min="9" max="9" width="12.00390625" style="0" customWidth="1"/>
  </cols>
  <sheetData>
    <row r="5" ht="16.5" thickBot="1"/>
    <row r="6" spans="3:9" ht="21" customHeight="1">
      <c r="C6" s="84" t="s">
        <v>130</v>
      </c>
      <c r="D6" s="28" t="s">
        <v>74</v>
      </c>
      <c r="E6" s="28"/>
      <c r="F6" s="28"/>
      <c r="G6" s="16" t="s">
        <v>157</v>
      </c>
      <c r="H6" s="28"/>
      <c r="I6" s="17"/>
    </row>
    <row r="7" spans="3:9" ht="21" customHeight="1">
      <c r="C7" s="18" t="s">
        <v>75</v>
      </c>
      <c r="D7" s="1"/>
      <c r="E7" s="1"/>
      <c r="F7" s="1"/>
      <c r="G7" s="18"/>
      <c r="H7" s="1"/>
      <c r="I7" s="19"/>
    </row>
    <row r="8" spans="3:9" ht="19.5" customHeight="1" thickBot="1">
      <c r="C8" s="8" t="s">
        <v>157</v>
      </c>
      <c r="D8" s="2"/>
      <c r="E8" s="2"/>
      <c r="F8" s="2"/>
      <c r="G8" s="8"/>
      <c r="H8" s="2"/>
      <c r="I8" s="20"/>
    </row>
    <row r="9" spans="3:9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27" t="s">
        <v>159</v>
      </c>
      <c r="H9" s="29" t="s">
        <v>160</v>
      </c>
      <c r="I9" s="26" t="s">
        <v>46</v>
      </c>
    </row>
    <row r="10" spans="3:9" ht="21.75" customHeight="1">
      <c r="C10" s="60" t="s">
        <v>66</v>
      </c>
      <c r="D10" s="63">
        <v>0.2263888888888889</v>
      </c>
      <c r="E10" s="34">
        <f>+F10-D10</f>
        <v>0.23055555555555554</v>
      </c>
      <c r="F10" s="67">
        <v>0.45694444444444443</v>
      </c>
      <c r="G10" s="70">
        <v>0.5541666666666667</v>
      </c>
      <c r="H10" s="34">
        <f>+AVERAGE(D10,E10)</f>
        <v>0.22847222222222222</v>
      </c>
      <c r="I10" s="35">
        <f>+(G10/5000)*1000</f>
        <v>0.11083333333333334</v>
      </c>
    </row>
    <row r="11" spans="3:9" ht="21.75" customHeight="1">
      <c r="C11" s="60" t="s">
        <v>17</v>
      </c>
      <c r="D11" s="63">
        <v>0.2263888888888889</v>
      </c>
      <c r="E11" s="34">
        <f>+F11-D11</f>
        <v>0.24930555555555553</v>
      </c>
      <c r="F11" s="72">
        <v>0.4756944444444444</v>
      </c>
      <c r="G11" s="70">
        <v>0.58125</v>
      </c>
      <c r="H11" s="34">
        <f>+AVERAGE(D11,E11)</f>
        <v>0.2378472222222222</v>
      </c>
      <c r="I11" s="35">
        <f>+(G11/5000)*1000</f>
        <v>0.11625</v>
      </c>
    </row>
    <row r="12" spans="3:9" ht="24.75" customHeight="1">
      <c r="C12" s="51" t="s">
        <v>20</v>
      </c>
      <c r="D12" s="40">
        <v>0.22777777777777777</v>
      </c>
      <c r="E12" s="34">
        <f>+F12-D12</f>
        <v>0.2472222222222222</v>
      </c>
      <c r="F12" s="67">
        <v>0.475</v>
      </c>
      <c r="G12" s="42">
        <v>0.5847222222222223</v>
      </c>
      <c r="H12" s="34">
        <f aca="true" t="shared" si="0" ref="H12:H26">+AVERAGE(D12,E12)</f>
        <v>0.2375</v>
      </c>
      <c r="I12" s="35">
        <f>+(G12/5000)*1000</f>
        <v>0.11694444444444445</v>
      </c>
    </row>
    <row r="13" spans="3:9" ht="24.75" customHeight="1">
      <c r="C13" s="51" t="s">
        <v>14</v>
      </c>
      <c r="D13" s="40">
        <v>0.2347222222222222</v>
      </c>
      <c r="E13" s="34">
        <f>+F13-D13</f>
        <v>0.25625</v>
      </c>
      <c r="F13" s="67">
        <v>0.4909722222222222</v>
      </c>
      <c r="G13" s="42">
        <v>0.5993055555555555</v>
      </c>
      <c r="H13" s="34">
        <f t="shared" si="0"/>
        <v>0.24548611111111107</v>
      </c>
      <c r="I13" s="35">
        <f>+(G13/5000)*1000</f>
        <v>0.11986111111111111</v>
      </c>
    </row>
    <row r="14" spans="3:9" ht="24.75" customHeight="1">
      <c r="C14" s="51" t="s">
        <v>15</v>
      </c>
      <c r="D14" s="40">
        <v>0.23958333333333334</v>
      </c>
      <c r="E14" s="34">
        <f aca="true" t="shared" si="1" ref="E14:E26">+F14-D14</f>
        <v>0.2513888888888889</v>
      </c>
      <c r="F14" s="67">
        <v>0.4909722222222222</v>
      </c>
      <c r="G14" s="42">
        <v>0.6</v>
      </c>
      <c r="H14" s="34">
        <f t="shared" si="0"/>
        <v>0.24548611111111113</v>
      </c>
      <c r="I14" s="35">
        <f aca="true" t="shared" si="2" ref="I14:I26">+(G14/5000)*1000</f>
        <v>0.12</v>
      </c>
    </row>
    <row r="15" spans="3:9" ht="24.75" customHeight="1">
      <c r="C15" s="51" t="s">
        <v>11</v>
      </c>
      <c r="D15" s="40">
        <v>0.24097222222222223</v>
      </c>
      <c r="E15" s="34">
        <f>+F15-D15</f>
        <v>0.25555555555555554</v>
      </c>
      <c r="F15" s="67">
        <v>0.49652777777777773</v>
      </c>
      <c r="G15" s="42">
        <v>0.6034722222222222</v>
      </c>
      <c r="H15" s="34">
        <f t="shared" si="0"/>
        <v>0.2482638888888889</v>
      </c>
      <c r="I15" s="35">
        <f>+(G15/5000)*1000</f>
        <v>0.12069444444444444</v>
      </c>
    </row>
    <row r="16" spans="3:9" ht="24.75" customHeight="1">
      <c r="C16" s="51" t="s">
        <v>24</v>
      </c>
      <c r="D16" s="40">
        <v>0.23958333333333334</v>
      </c>
      <c r="E16" s="34">
        <f>+F16-D16</f>
        <v>0.2569444444444444</v>
      </c>
      <c r="F16" s="67">
        <v>0.49652777777777773</v>
      </c>
      <c r="G16" s="42">
        <v>0.6097222222222222</v>
      </c>
      <c r="H16" s="34">
        <f t="shared" si="0"/>
        <v>0.2482638888888889</v>
      </c>
      <c r="I16" s="35">
        <f>+(G16/5000)*1000</f>
        <v>0.12194444444444444</v>
      </c>
    </row>
    <row r="17" spans="3:9" ht="24.75" customHeight="1">
      <c r="C17" s="51" t="s">
        <v>13</v>
      </c>
      <c r="D17" s="40">
        <v>0.2465277777777778</v>
      </c>
      <c r="E17" s="34">
        <f>+F17-D17</f>
        <v>0.27013888888888893</v>
      </c>
      <c r="F17" s="67">
        <v>0.5166666666666667</v>
      </c>
      <c r="G17" s="42">
        <v>0.6319444444444444</v>
      </c>
      <c r="H17" s="34">
        <f t="shared" si="0"/>
        <v>0.25833333333333336</v>
      </c>
      <c r="I17" s="35">
        <f>+(G17/5000)*1000</f>
        <v>0.12638888888888888</v>
      </c>
    </row>
    <row r="18" spans="3:9" ht="24.75" customHeight="1">
      <c r="C18" s="51" t="s">
        <v>22</v>
      </c>
      <c r="D18" s="40">
        <v>0.2569444444444445</v>
      </c>
      <c r="E18" s="34">
        <f t="shared" si="1"/>
        <v>0.26666666666666666</v>
      </c>
      <c r="F18" s="67">
        <v>0.5236111111111111</v>
      </c>
      <c r="G18" s="42">
        <v>0.64375</v>
      </c>
      <c r="H18" s="34">
        <f t="shared" si="0"/>
        <v>0.26180555555555557</v>
      </c>
      <c r="I18" s="35">
        <f t="shared" si="2"/>
        <v>0.12875</v>
      </c>
    </row>
    <row r="19" spans="3:9" ht="24.75" customHeight="1">
      <c r="C19" s="51" t="s">
        <v>10</v>
      </c>
      <c r="D19" s="40">
        <v>0.26666666666666666</v>
      </c>
      <c r="E19" s="34">
        <f t="shared" si="1"/>
        <v>0.2784722222222223</v>
      </c>
      <c r="F19" s="67">
        <v>0.545138888888889</v>
      </c>
      <c r="G19" s="42">
        <v>0.6631944444444444</v>
      </c>
      <c r="H19" s="34">
        <f t="shared" si="0"/>
        <v>0.2725694444444445</v>
      </c>
      <c r="I19" s="35">
        <f t="shared" si="2"/>
        <v>0.13263888888888886</v>
      </c>
    </row>
    <row r="20" spans="3:9" ht="24.75" customHeight="1">
      <c r="C20" s="51" t="s">
        <v>71</v>
      </c>
      <c r="D20" s="40">
        <v>0.26666666666666666</v>
      </c>
      <c r="E20" s="34">
        <f t="shared" si="1"/>
        <v>0.2784722222222223</v>
      </c>
      <c r="F20" s="67">
        <v>0.545138888888889</v>
      </c>
      <c r="G20" s="42">
        <v>0.6638888888888889</v>
      </c>
      <c r="H20" s="34">
        <f t="shared" si="0"/>
        <v>0.2725694444444445</v>
      </c>
      <c r="I20" s="35">
        <f t="shared" si="2"/>
        <v>0.13277777777777777</v>
      </c>
    </row>
    <row r="21" spans="3:9" ht="24.75" customHeight="1">
      <c r="C21" s="51" t="s">
        <v>132</v>
      </c>
      <c r="D21" s="40">
        <v>0.26666666666666666</v>
      </c>
      <c r="E21" s="34">
        <f t="shared" si="1"/>
        <v>5.282638888888889</v>
      </c>
      <c r="F21" s="67">
        <v>5.549305555555556</v>
      </c>
      <c r="G21" s="45">
        <v>0.6701388888888888</v>
      </c>
      <c r="H21" s="34">
        <f t="shared" si="0"/>
        <v>2.774652777777778</v>
      </c>
      <c r="I21" s="35">
        <f>+(G21/5000)*1000</f>
        <v>0.13402777777777777</v>
      </c>
    </row>
    <row r="22" spans="3:9" ht="24.75" customHeight="1">
      <c r="C22" s="11" t="s">
        <v>118</v>
      </c>
      <c r="D22" s="40">
        <v>0.26666666666666666</v>
      </c>
      <c r="E22" s="34">
        <f>+F22-D22</f>
        <v>0.2784722222222223</v>
      </c>
      <c r="F22" s="67">
        <v>0.545138888888889</v>
      </c>
      <c r="G22" s="42">
        <v>0.6736111111111112</v>
      </c>
      <c r="H22" s="34">
        <f t="shared" si="0"/>
        <v>0.2725694444444445</v>
      </c>
      <c r="I22" s="35">
        <f>+(G22/5000)*1000</f>
        <v>0.13472222222222222</v>
      </c>
    </row>
    <row r="23" spans="3:9" ht="24.75" customHeight="1">
      <c r="C23" s="51" t="s">
        <v>16</v>
      </c>
      <c r="D23" s="40">
        <v>0.2673611111111111</v>
      </c>
      <c r="E23" s="34">
        <f t="shared" si="1"/>
        <v>0.2840277777777777</v>
      </c>
      <c r="F23" s="67">
        <v>0.5513888888888888</v>
      </c>
      <c r="G23" s="42">
        <v>0.675</v>
      </c>
      <c r="H23" s="34">
        <f t="shared" si="0"/>
        <v>0.2756944444444444</v>
      </c>
      <c r="I23" s="35">
        <f t="shared" si="2"/>
        <v>0.135</v>
      </c>
    </row>
    <row r="24" spans="3:9" ht="24.75" customHeight="1">
      <c r="C24" s="51" t="s">
        <v>18</v>
      </c>
      <c r="D24" s="40">
        <v>0.26666666666666666</v>
      </c>
      <c r="E24" s="34">
        <f t="shared" si="1"/>
        <v>0.28472222222222215</v>
      </c>
      <c r="F24" s="67">
        <v>0.5513888888888888</v>
      </c>
      <c r="G24" s="42">
        <v>0.6847222222222222</v>
      </c>
      <c r="H24" s="34">
        <f t="shared" si="0"/>
        <v>0.2756944444444444</v>
      </c>
      <c r="I24" s="35">
        <f t="shared" si="2"/>
        <v>0.13694444444444445</v>
      </c>
    </row>
    <row r="25" spans="3:9" ht="24.75" customHeight="1">
      <c r="C25" s="51" t="s">
        <v>72</v>
      </c>
      <c r="D25" s="40">
        <v>0.29791666666666666</v>
      </c>
      <c r="E25" s="34">
        <f>+F25-D25</f>
        <v>0.3131944444444444</v>
      </c>
      <c r="F25" s="67">
        <v>0.611111111111111</v>
      </c>
      <c r="G25" s="42">
        <v>0.7416666666666667</v>
      </c>
      <c r="H25" s="34">
        <f t="shared" si="0"/>
        <v>0.3055555555555555</v>
      </c>
      <c r="I25" s="35">
        <f>+(G25/5000)*1000</f>
        <v>0.14833333333333334</v>
      </c>
    </row>
    <row r="26" spans="3:9" ht="24.75" customHeight="1">
      <c r="C26" s="51" t="s">
        <v>52</v>
      </c>
      <c r="D26" s="40">
        <v>0.3423611111111111</v>
      </c>
      <c r="E26" s="34">
        <f t="shared" si="1"/>
        <v>0.3798611111111111</v>
      </c>
      <c r="F26" s="67">
        <v>0.7222222222222222</v>
      </c>
      <c r="G26" s="45">
        <v>0.8895833333333334</v>
      </c>
      <c r="H26" s="34">
        <f t="shared" si="0"/>
        <v>0.3611111111111111</v>
      </c>
      <c r="I26" s="35">
        <f t="shared" si="2"/>
        <v>0.1779166666666667</v>
      </c>
    </row>
    <row r="27" spans="3:9" ht="24.75" customHeight="1" thickBot="1">
      <c r="C27" s="13"/>
      <c r="D27" s="24"/>
      <c r="E27" s="23"/>
      <c r="F27" s="73"/>
      <c r="G27" s="22"/>
      <c r="H27" s="23"/>
      <c r="I27" s="15"/>
    </row>
  </sheetData>
  <sheetProtection/>
  <printOptions/>
  <pageMargins left="0.5" right="0.5" top="0.5" bottom="0.5" header="0.5" footer="0.5"/>
  <pageSetup fitToHeight="1" fitToWidth="1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25"/>
  <sheetViews>
    <sheetView zoomScalePageLayoutView="0" workbookViewId="0" topLeftCell="B4">
      <selection activeCell="C6" sqref="C6:I21"/>
    </sheetView>
  </sheetViews>
  <sheetFormatPr defaultColWidth="11.00390625" defaultRowHeight="15.75"/>
  <cols>
    <col min="1" max="1" width="5.625" style="0" customWidth="1"/>
    <col min="2" max="2" width="4.00390625" style="0" customWidth="1"/>
    <col min="3" max="3" width="21.375" style="0" customWidth="1"/>
    <col min="4" max="4" width="8.625" style="0" customWidth="1"/>
    <col min="5" max="5" width="7.625" style="0" customWidth="1"/>
    <col min="6" max="6" width="12.375" style="0" customWidth="1"/>
    <col min="7" max="8" width="11.00390625" style="0" customWidth="1"/>
    <col min="9" max="9" width="12.625" style="0" customWidth="1"/>
  </cols>
  <sheetData>
    <row r="5" ht="16.5" thickBot="1"/>
    <row r="6" spans="3:9" ht="18" customHeight="1">
      <c r="C6" s="85" t="s">
        <v>32</v>
      </c>
      <c r="D6" s="28" t="s">
        <v>33</v>
      </c>
      <c r="E6" s="28"/>
      <c r="F6" s="6"/>
      <c r="G6" s="16" t="s">
        <v>157</v>
      </c>
      <c r="H6" s="28"/>
      <c r="I6" s="17"/>
    </row>
    <row r="7" spans="3:9" ht="15.75">
      <c r="C7" s="18" t="s">
        <v>34</v>
      </c>
      <c r="F7" s="7"/>
      <c r="G7" s="18"/>
      <c r="H7" s="57"/>
      <c r="I7" s="19"/>
    </row>
    <row r="8" spans="3:9" ht="27.75" customHeight="1" thickBot="1">
      <c r="C8" s="8" t="s">
        <v>157</v>
      </c>
      <c r="D8" s="2"/>
      <c r="E8" s="2" t="s">
        <v>70</v>
      </c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28.5" customHeight="1">
      <c r="C10" s="11" t="s">
        <v>0</v>
      </c>
      <c r="D10" s="40">
        <v>0.25416666666666665</v>
      </c>
      <c r="E10" s="34"/>
      <c r="F10" s="35"/>
      <c r="G10" s="45" t="s">
        <v>35</v>
      </c>
      <c r="H10" s="34">
        <f aca="true" t="shared" si="0" ref="H10:H19">+AVERAGE(D10:E10)</f>
        <v>0.25416666666666665</v>
      </c>
      <c r="I10" s="35">
        <f>+SUM(G10/4000)*1000</f>
        <v>0.17152777777777775</v>
      </c>
    </row>
    <row r="11" spans="3:9" ht="28.5" customHeight="1">
      <c r="C11" s="11" t="s">
        <v>6</v>
      </c>
      <c r="D11" s="40">
        <v>0.25416666666666665</v>
      </c>
      <c r="E11" s="34"/>
      <c r="F11" s="35"/>
      <c r="G11" s="42">
        <v>0.6694444444444444</v>
      </c>
      <c r="H11" s="34">
        <f t="shared" si="0"/>
        <v>0.25416666666666665</v>
      </c>
      <c r="I11" s="35">
        <f aca="true" t="shared" si="1" ref="I11:I19">+SUM(G11/4000)*1000</f>
        <v>0.1673611111111111</v>
      </c>
    </row>
    <row r="12" spans="3:9" ht="28.5" customHeight="1">
      <c r="C12" s="11" t="s">
        <v>1</v>
      </c>
      <c r="D12" s="40">
        <v>0.25625</v>
      </c>
      <c r="E12" s="34"/>
      <c r="F12" s="35"/>
      <c r="G12" s="45" t="s">
        <v>36</v>
      </c>
      <c r="H12" s="34">
        <f t="shared" si="0"/>
        <v>0.25625</v>
      </c>
      <c r="I12" s="35">
        <f t="shared" si="1"/>
        <v>0.17465277777777777</v>
      </c>
    </row>
    <row r="13" spans="3:9" ht="28.5" customHeight="1">
      <c r="C13" s="11" t="s">
        <v>8</v>
      </c>
      <c r="D13" s="92">
        <v>0.26875</v>
      </c>
      <c r="E13" s="34"/>
      <c r="F13" s="35"/>
      <c r="G13" s="45" t="s">
        <v>37</v>
      </c>
      <c r="H13" s="34">
        <f t="shared" si="0"/>
        <v>0.26875</v>
      </c>
      <c r="I13" s="35">
        <f t="shared" si="1"/>
        <v>0.17256944444444444</v>
      </c>
    </row>
    <row r="14" spans="3:9" ht="28.5" customHeight="1">
      <c r="C14" s="11" t="s">
        <v>5</v>
      </c>
      <c r="D14" s="40">
        <v>0.2701388888888889</v>
      </c>
      <c r="E14" s="34"/>
      <c r="F14" s="35"/>
      <c r="G14" s="45" t="s">
        <v>39</v>
      </c>
      <c r="H14" s="34">
        <f t="shared" si="0"/>
        <v>0.2701388888888889</v>
      </c>
      <c r="I14" s="35">
        <f t="shared" si="1"/>
        <v>0.17916666666666667</v>
      </c>
    </row>
    <row r="15" spans="3:9" ht="28.5" customHeight="1">
      <c r="C15" s="11" t="s">
        <v>7</v>
      </c>
      <c r="D15" s="92">
        <v>0.2638888888888889</v>
      </c>
      <c r="E15" s="34"/>
      <c r="F15" s="35"/>
      <c r="G15" s="45" t="s">
        <v>38</v>
      </c>
      <c r="H15" s="34">
        <f t="shared" si="0"/>
        <v>0.2638888888888889</v>
      </c>
      <c r="I15" s="35">
        <f t="shared" si="1"/>
        <v>0.17118055555555556</v>
      </c>
    </row>
    <row r="16" spans="3:9" ht="28.5" customHeight="1">
      <c r="C16" s="11" t="s">
        <v>128</v>
      </c>
      <c r="D16" s="92">
        <v>0.28055555555555556</v>
      </c>
      <c r="E16" s="34"/>
      <c r="F16" s="35"/>
      <c r="G16" s="45" t="s">
        <v>40</v>
      </c>
      <c r="H16" s="34">
        <f t="shared" si="0"/>
        <v>0.28055555555555556</v>
      </c>
      <c r="I16" s="35">
        <f t="shared" si="1"/>
        <v>0.18784722222222225</v>
      </c>
    </row>
    <row r="17" spans="3:9" ht="28.5" customHeight="1">
      <c r="C17" s="11" t="s">
        <v>2</v>
      </c>
      <c r="D17" s="40">
        <v>0.29305555555555557</v>
      </c>
      <c r="E17" s="34"/>
      <c r="F17" s="35"/>
      <c r="G17" s="45" t="s">
        <v>41</v>
      </c>
      <c r="H17" s="34">
        <f t="shared" si="0"/>
        <v>0.29305555555555557</v>
      </c>
      <c r="I17" s="35">
        <f t="shared" si="1"/>
        <v>0.19375</v>
      </c>
    </row>
    <row r="18" spans="3:9" ht="28.5" customHeight="1">
      <c r="C18" s="11" t="s">
        <v>59</v>
      </c>
      <c r="D18" s="40">
        <v>0.31736111111111115</v>
      </c>
      <c r="E18" s="34"/>
      <c r="F18" s="35"/>
      <c r="G18" s="45" t="s">
        <v>42</v>
      </c>
      <c r="H18" s="34">
        <f t="shared" si="0"/>
        <v>0.31736111111111115</v>
      </c>
      <c r="I18" s="35">
        <f t="shared" si="1"/>
        <v>0.2107638888888889</v>
      </c>
    </row>
    <row r="19" spans="3:9" ht="28.5" customHeight="1">
      <c r="C19" s="11" t="s">
        <v>110</v>
      </c>
      <c r="D19" s="40">
        <v>0.32430555555555557</v>
      </c>
      <c r="E19" s="34"/>
      <c r="F19" s="35"/>
      <c r="G19" s="45" t="s">
        <v>43</v>
      </c>
      <c r="H19" s="34">
        <f t="shared" si="0"/>
        <v>0.32430555555555557</v>
      </c>
      <c r="I19" s="35">
        <f t="shared" si="1"/>
        <v>0.21840277777777775</v>
      </c>
    </row>
    <row r="20" spans="3:9" ht="18.75" customHeight="1" thickBot="1">
      <c r="C20" s="13"/>
      <c r="D20" s="33"/>
      <c r="E20" s="38"/>
      <c r="F20" s="39"/>
      <c r="G20" s="22"/>
      <c r="H20" s="23"/>
      <c r="I20" s="15"/>
    </row>
    <row r="21" ht="15.75">
      <c r="D21" s="41"/>
    </row>
    <row r="22" ht="15.75">
      <c r="D22" s="41"/>
    </row>
    <row r="23" ht="15.75">
      <c r="D23" s="41"/>
    </row>
    <row r="24" ht="15.75">
      <c r="D24" s="41"/>
    </row>
    <row r="25" ht="15.75">
      <c r="D25" s="41"/>
    </row>
  </sheetData>
  <sheetProtection/>
  <printOptions/>
  <pageMargins left="0.5" right="0.5" top="0.5" bottom="0.5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6:K30"/>
  <sheetViews>
    <sheetView zoomScalePageLayoutView="0" workbookViewId="0" topLeftCell="A13">
      <selection activeCell="A13" sqref="A13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5" width="10.00390625" style="0" customWidth="1"/>
    <col min="6" max="7" width="11.125" style="0" customWidth="1"/>
    <col min="8" max="8" width="13.50390625" style="0" customWidth="1"/>
    <col min="9" max="9" width="12.625" style="0" customWidth="1"/>
    <col min="10" max="10" width="11.625" style="0" customWidth="1"/>
    <col min="11" max="11" width="12.50390625" style="0" customWidth="1"/>
  </cols>
  <sheetData>
    <row r="5" ht="16.5" thickBot="1"/>
    <row r="6" spans="3:11" ht="21" customHeight="1">
      <c r="C6" s="16" t="s">
        <v>153</v>
      </c>
      <c r="D6" s="28" t="s">
        <v>154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155</v>
      </c>
      <c r="D7" s="1" t="s">
        <v>25</v>
      </c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157</v>
      </c>
      <c r="D8" s="2" t="s">
        <v>157</v>
      </c>
      <c r="E8" s="2"/>
      <c r="F8" s="2"/>
      <c r="G8" s="2"/>
      <c r="H8" s="9"/>
      <c r="I8" s="8"/>
      <c r="J8" s="2"/>
      <c r="K8" s="20"/>
    </row>
    <row r="9" spans="3:11" ht="21.75" customHeight="1" thickTop="1">
      <c r="C9" s="10" t="s">
        <v>157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4.75" customHeight="1">
      <c r="C10" s="30" t="s">
        <v>17</v>
      </c>
      <c r="D10" s="40">
        <v>0.21805555555555556</v>
      </c>
      <c r="E10" s="34">
        <f aca="true" t="shared" si="0" ref="E10:E25">+F10-D10</f>
        <v>0.2527777777777778</v>
      </c>
      <c r="F10" s="34">
        <v>0.4708333333333334</v>
      </c>
      <c r="G10" s="49" t="s">
        <v>157</v>
      </c>
      <c r="H10" s="37"/>
      <c r="I10" s="42">
        <v>0.7402777777777777</v>
      </c>
      <c r="J10" s="34">
        <f>+AVERAGE(D10,E10)</f>
        <v>0.2354166666666667</v>
      </c>
      <c r="K10" s="35">
        <f>+(F10/3200)*1000</f>
        <v>0.14713541666666666</v>
      </c>
    </row>
    <row r="11" spans="3:11" ht="24.75" customHeight="1">
      <c r="C11" s="30" t="s">
        <v>9</v>
      </c>
      <c r="D11" s="40">
        <v>0.22152777777777777</v>
      </c>
      <c r="E11" s="34">
        <f>+F11-D11</f>
        <v>0.25555555555555554</v>
      </c>
      <c r="F11" s="34">
        <v>0.4770833333333333</v>
      </c>
      <c r="G11" s="49"/>
      <c r="H11" s="37"/>
      <c r="I11" s="42">
        <v>0.7541666666666668</v>
      </c>
      <c r="J11" s="34">
        <f aca="true" t="shared" si="1" ref="J11:J25">+AVERAGE(D11,E11)</f>
        <v>0.23854166666666665</v>
      </c>
      <c r="K11" s="35">
        <f aca="true" t="shared" si="2" ref="K11:K25">+(F11/3200)*1000</f>
        <v>0.14908854166666666</v>
      </c>
    </row>
    <row r="12" spans="3:11" ht="24.75" customHeight="1">
      <c r="C12" s="30" t="s">
        <v>20</v>
      </c>
      <c r="D12" s="40">
        <v>0.23125</v>
      </c>
      <c r="E12" s="34">
        <f t="shared" si="0"/>
        <v>0.2534722222222222</v>
      </c>
      <c r="F12" s="34">
        <v>0.4847222222222222</v>
      </c>
      <c r="G12" s="49"/>
      <c r="H12" s="37"/>
      <c r="I12" s="42">
        <v>0.7652777777777778</v>
      </c>
      <c r="J12" s="34">
        <f t="shared" si="1"/>
        <v>0.2423611111111111</v>
      </c>
      <c r="K12" s="35">
        <f t="shared" si="2"/>
        <v>0.15147569444444445</v>
      </c>
    </row>
    <row r="13" spans="3:11" ht="24.75" customHeight="1">
      <c r="C13" s="30" t="s">
        <v>14</v>
      </c>
      <c r="D13" s="40">
        <v>0.22847222222222222</v>
      </c>
      <c r="E13" s="34">
        <f t="shared" si="0"/>
        <v>0.26041666666666663</v>
      </c>
      <c r="F13" s="34">
        <v>0.4888888888888889</v>
      </c>
      <c r="G13" s="49"/>
      <c r="H13" s="37"/>
      <c r="I13" s="42">
        <v>0.7819444444444444</v>
      </c>
      <c r="J13" s="34">
        <f t="shared" si="1"/>
        <v>0.2444444444444444</v>
      </c>
      <c r="K13" s="35">
        <f t="shared" si="2"/>
        <v>0.15277777777777776</v>
      </c>
    </row>
    <row r="14" spans="3:11" ht="24.75" customHeight="1">
      <c r="C14" s="30" t="s">
        <v>15</v>
      </c>
      <c r="D14" s="40">
        <v>0.23819444444444446</v>
      </c>
      <c r="E14" s="34">
        <f t="shared" si="0"/>
        <v>0.25763888888888886</v>
      </c>
      <c r="F14" s="34">
        <v>0.49583333333333335</v>
      </c>
      <c r="G14" s="49"/>
      <c r="H14" s="37"/>
      <c r="I14" s="42">
        <v>0.7847222222222222</v>
      </c>
      <c r="J14" s="34">
        <f t="shared" si="1"/>
        <v>0.24791666666666667</v>
      </c>
      <c r="K14" s="35">
        <f t="shared" si="2"/>
        <v>0.15494791666666669</v>
      </c>
    </row>
    <row r="15" spans="3:11" ht="24.75" customHeight="1">
      <c r="C15" s="30" t="s">
        <v>19</v>
      </c>
      <c r="D15" s="40">
        <v>0.24444444444444446</v>
      </c>
      <c r="E15" s="34">
        <f t="shared" si="0"/>
        <v>0.27361111111111114</v>
      </c>
      <c r="F15" s="34">
        <v>0.5180555555555556</v>
      </c>
      <c r="G15" s="49"/>
      <c r="H15" s="37"/>
      <c r="I15" s="42">
        <v>0.8090277777777778</v>
      </c>
      <c r="J15" s="34">
        <f t="shared" si="1"/>
        <v>0.2590277777777778</v>
      </c>
      <c r="K15" s="35">
        <f t="shared" si="2"/>
        <v>0.16189236111111113</v>
      </c>
    </row>
    <row r="16" spans="3:11" ht="24.75" customHeight="1">
      <c r="C16" s="30" t="s">
        <v>18</v>
      </c>
      <c r="D16" s="40">
        <v>0.25277777777777777</v>
      </c>
      <c r="E16" s="34">
        <f t="shared" si="0"/>
        <v>0.2833333333333333</v>
      </c>
      <c r="F16" s="34">
        <v>0.5361111111111111</v>
      </c>
      <c r="G16" s="49"/>
      <c r="H16" s="37"/>
      <c r="I16" s="42">
        <v>0.8506944444444445</v>
      </c>
      <c r="J16" s="34">
        <f t="shared" si="1"/>
        <v>0.26805555555555555</v>
      </c>
      <c r="K16" s="35">
        <f t="shared" si="2"/>
        <v>0.1675347222222222</v>
      </c>
    </row>
    <row r="17" spans="3:11" ht="24.75" customHeight="1">
      <c r="C17" s="30" t="s">
        <v>13</v>
      </c>
      <c r="D17" s="40">
        <v>0.24722222222222223</v>
      </c>
      <c r="E17" s="34">
        <f t="shared" si="0"/>
        <v>0.2833333333333333</v>
      </c>
      <c r="F17" s="34">
        <v>0.5305555555555556</v>
      </c>
      <c r="G17" s="49"/>
      <c r="H17" s="37"/>
      <c r="I17" s="42">
        <v>0.8583333333333334</v>
      </c>
      <c r="J17" s="34">
        <f t="shared" si="1"/>
        <v>0.2652777777777778</v>
      </c>
      <c r="K17" s="35">
        <f t="shared" si="2"/>
        <v>0.1657986111111111</v>
      </c>
    </row>
    <row r="18" spans="3:11" ht="24.75" customHeight="1">
      <c r="C18" s="30" t="s">
        <v>24</v>
      </c>
      <c r="D18" s="40">
        <v>0.25</v>
      </c>
      <c r="E18" s="34">
        <f t="shared" si="0"/>
        <v>0.28125</v>
      </c>
      <c r="F18" s="34">
        <v>0.53125</v>
      </c>
      <c r="G18" s="49"/>
      <c r="H18" s="37"/>
      <c r="I18" s="42">
        <v>0.8590277777777778</v>
      </c>
      <c r="J18" s="34">
        <f t="shared" si="1"/>
        <v>0.265625</v>
      </c>
      <c r="K18" s="35">
        <f t="shared" si="2"/>
        <v>0.166015625</v>
      </c>
    </row>
    <row r="19" spans="3:11" ht="24.75" customHeight="1">
      <c r="C19" s="30" t="s">
        <v>22</v>
      </c>
      <c r="D19" s="40">
        <v>0.2652777777777778</v>
      </c>
      <c r="E19" s="34">
        <f t="shared" si="0"/>
        <v>0.2854166666666667</v>
      </c>
      <c r="F19" s="34">
        <v>0.5506944444444445</v>
      </c>
      <c r="G19" s="49"/>
      <c r="H19" s="37"/>
      <c r="I19" s="42">
        <v>0.8673611111111111</v>
      </c>
      <c r="J19" s="34">
        <f t="shared" si="1"/>
        <v>0.27534722222222224</v>
      </c>
      <c r="K19" s="35">
        <f t="shared" si="2"/>
        <v>0.1720920138888889</v>
      </c>
    </row>
    <row r="20" spans="3:11" ht="24.75" customHeight="1">
      <c r="C20" s="30" t="s">
        <v>11</v>
      </c>
      <c r="D20" s="40">
        <v>0.2652777777777778</v>
      </c>
      <c r="E20" s="34">
        <f t="shared" si="0"/>
        <v>0.2854166666666667</v>
      </c>
      <c r="F20" s="34">
        <v>0.5506944444444445</v>
      </c>
      <c r="G20" s="49"/>
      <c r="H20" s="37"/>
      <c r="I20" s="42">
        <v>0.8708333333333332</v>
      </c>
      <c r="J20" s="34">
        <f t="shared" si="1"/>
        <v>0.27534722222222224</v>
      </c>
      <c r="K20" s="35">
        <f t="shared" si="2"/>
        <v>0.1720920138888889</v>
      </c>
    </row>
    <row r="21" spans="3:11" ht="24.75" customHeight="1">
      <c r="C21" s="31" t="s">
        <v>10</v>
      </c>
      <c r="D21" s="40">
        <v>0.2652777777777778</v>
      </c>
      <c r="E21" s="34">
        <f t="shared" si="0"/>
        <v>0.29791666666666666</v>
      </c>
      <c r="F21" s="34">
        <v>0.5631944444444444</v>
      </c>
      <c r="G21" s="49"/>
      <c r="H21" s="37"/>
      <c r="I21" s="42">
        <v>0.8784722222222222</v>
      </c>
      <c r="J21" s="34">
        <f t="shared" si="1"/>
        <v>0.2815972222222222</v>
      </c>
      <c r="K21" s="35">
        <f t="shared" si="2"/>
        <v>0.1759982638888889</v>
      </c>
    </row>
    <row r="22" spans="3:11" ht="24.75" customHeight="1">
      <c r="C22" s="30" t="s">
        <v>12</v>
      </c>
      <c r="D22" s="40">
        <v>0.2652777777777778</v>
      </c>
      <c r="E22" s="34">
        <f t="shared" si="0"/>
        <v>0.2986111111111111</v>
      </c>
      <c r="F22" s="34">
        <v>0.5638888888888889</v>
      </c>
      <c r="G22" s="49"/>
      <c r="H22" s="37"/>
      <c r="I22" s="42">
        <v>0.8916666666666666</v>
      </c>
      <c r="J22" s="34">
        <f t="shared" si="1"/>
        <v>0.28194444444444444</v>
      </c>
      <c r="K22" s="35">
        <f t="shared" si="2"/>
        <v>0.17621527777777776</v>
      </c>
    </row>
    <row r="23" spans="3:11" ht="24.75" customHeight="1">
      <c r="C23" s="30" t="s">
        <v>16</v>
      </c>
      <c r="D23" s="40">
        <v>0.2652777777777778</v>
      </c>
      <c r="E23" s="34">
        <f t="shared" si="0"/>
        <v>0.2972222222222222</v>
      </c>
      <c r="F23" s="34">
        <v>0.5625</v>
      </c>
      <c r="G23" s="49"/>
      <c r="H23" s="37"/>
      <c r="I23" s="42">
        <v>0.8923611111111112</v>
      </c>
      <c r="J23" s="34">
        <f t="shared" si="1"/>
        <v>0.28125</v>
      </c>
      <c r="K23" s="35">
        <f t="shared" si="2"/>
        <v>0.17578125</v>
      </c>
    </row>
    <row r="24" spans="3:11" ht="24.75" customHeight="1">
      <c r="C24" s="30" t="s">
        <v>23</v>
      </c>
      <c r="D24" s="40">
        <v>0.29791666666666666</v>
      </c>
      <c r="E24" s="34">
        <f t="shared" si="0"/>
        <v>0.32916666666666666</v>
      </c>
      <c r="F24" s="34">
        <v>0.6270833333333333</v>
      </c>
      <c r="G24" s="49"/>
      <c r="H24" s="37"/>
      <c r="I24" s="42">
        <v>0.9465277777777777</v>
      </c>
      <c r="J24" s="34">
        <f t="shared" si="1"/>
        <v>0.31354166666666666</v>
      </c>
      <c r="K24" s="35">
        <f t="shared" si="2"/>
        <v>0.19596354166666666</v>
      </c>
    </row>
    <row r="25" spans="3:11" ht="24.75" customHeight="1">
      <c r="C25" s="30" t="s">
        <v>21</v>
      </c>
      <c r="D25" s="40">
        <v>0.29791666666666666</v>
      </c>
      <c r="E25" s="34">
        <f t="shared" si="0"/>
        <v>0.3493055555555556</v>
      </c>
      <c r="F25" s="34">
        <v>0.6472222222222223</v>
      </c>
      <c r="G25" s="49"/>
      <c r="H25" s="37"/>
      <c r="I25" s="45" t="s">
        <v>28</v>
      </c>
      <c r="J25" s="34">
        <f t="shared" si="1"/>
        <v>0.3236111111111111</v>
      </c>
      <c r="K25" s="35">
        <f t="shared" si="2"/>
        <v>0.20225694444444448</v>
      </c>
    </row>
    <row r="26" spans="3:11" ht="24.75" customHeight="1">
      <c r="C26" s="30" t="s">
        <v>157</v>
      </c>
      <c r="D26" s="32"/>
      <c r="E26" s="34" t="s">
        <v>157</v>
      </c>
      <c r="F26" s="36"/>
      <c r="G26" s="48"/>
      <c r="H26" s="37"/>
      <c r="I26" s="44" t="s">
        <v>157</v>
      </c>
      <c r="J26" s="36"/>
      <c r="K26" s="37"/>
    </row>
    <row r="27" spans="3:11" ht="24.75" customHeight="1">
      <c r="C27" s="30" t="s">
        <v>157</v>
      </c>
      <c r="D27" s="40" t="s">
        <v>157</v>
      </c>
      <c r="E27" s="34" t="s">
        <v>157</v>
      </c>
      <c r="F27" s="34" t="s">
        <v>157</v>
      </c>
      <c r="G27" s="49"/>
      <c r="H27" s="37"/>
      <c r="I27" s="42" t="s">
        <v>157</v>
      </c>
      <c r="J27" s="36"/>
      <c r="K27" s="37"/>
    </row>
    <row r="28" spans="3:11" ht="24.75" customHeight="1">
      <c r="C28" s="11"/>
      <c r="D28" s="3"/>
      <c r="E28" s="5"/>
      <c r="F28" s="5"/>
      <c r="G28" s="4"/>
      <c r="H28" s="12"/>
      <c r="I28" s="21"/>
      <c r="J28" s="5"/>
      <c r="K28" s="12"/>
    </row>
    <row r="29" spans="3:11" ht="24.75" customHeight="1">
      <c r="C29" s="11"/>
      <c r="D29" s="3"/>
      <c r="E29" s="5"/>
      <c r="F29" s="5"/>
      <c r="G29" s="4"/>
      <c r="H29" s="12"/>
      <c r="I29" s="21"/>
      <c r="J29" s="5"/>
      <c r="K29" s="12"/>
    </row>
    <row r="30" spans="3:11" ht="24.75" customHeight="1" thickBot="1">
      <c r="C30" s="13"/>
      <c r="D30" s="24"/>
      <c r="E30" s="23"/>
      <c r="F30" s="23"/>
      <c r="G30" s="14"/>
      <c r="H30" s="15"/>
      <c r="I30" s="22"/>
      <c r="J30" s="23"/>
      <c r="K30" s="15"/>
    </row>
  </sheetData>
  <sheetProtection/>
  <printOptions/>
  <pageMargins left="0.5" right="0.5" top="0.75" bottom="0.5" header="0.5" footer="0.5"/>
  <pageSetup fitToHeight="1" fitToWidth="1" orientation="portrait" paperSize="9" scale="7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20"/>
  <sheetViews>
    <sheetView zoomScalePageLayoutView="0" workbookViewId="0" topLeftCell="A9">
      <selection activeCell="C18" sqref="C18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0.0039062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</cols>
  <sheetData>
    <row r="5" ht="16.5" thickBot="1"/>
    <row r="6" spans="3:11" ht="21" customHeight="1">
      <c r="C6" s="16" t="s">
        <v>44</v>
      </c>
      <c r="D6" s="28" t="s">
        <v>45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34</v>
      </c>
      <c r="D7" s="1"/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157</v>
      </c>
      <c r="D8" s="2"/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1.75" customHeight="1">
      <c r="C10" s="60" t="s">
        <v>66</v>
      </c>
      <c r="D10" s="63">
        <v>0.21319444444444444</v>
      </c>
      <c r="E10" s="34">
        <f aca="true" t="shared" si="0" ref="E10:E18">+F10-D10</f>
        <v>0.23124999999999998</v>
      </c>
      <c r="F10" s="67">
        <v>0.4444444444444444</v>
      </c>
      <c r="G10" s="34">
        <f aca="true" t="shared" si="1" ref="G10:G18">+H10-F10</f>
        <v>0.2513888888888889</v>
      </c>
      <c r="H10" s="65">
        <v>0.6958333333333333</v>
      </c>
      <c r="I10" s="70">
        <v>0.7111111111111111</v>
      </c>
      <c r="J10" s="34">
        <f aca="true" t="shared" si="2" ref="J10:J18">+AVERAGE(D10,E10,G10)</f>
        <v>0.23194444444444443</v>
      </c>
      <c r="K10" s="35">
        <f aca="true" t="shared" si="3" ref="K10:K18">+(I10/5000)*1000</f>
        <v>0.14222222222222225</v>
      </c>
    </row>
    <row r="11" spans="3:11" ht="21.75" customHeight="1">
      <c r="C11" s="60" t="s">
        <v>20</v>
      </c>
      <c r="D11" s="63">
        <v>0.225</v>
      </c>
      <c r="E11" s="34">
        <f t="shared" si="0"/>
        <v>0.24097222222222223</v>
      </c>
      <c r="F11" s="72">
        <v>0.46597222222222223</v>
      </c>
      <c r="G11" s="34">
        <f t="shared" si="1"/>
        <v>0.2631944444444444</v>
      </c>
      <c r="H11" s="65">
        <v>0.7291666666666666</v>
      </c>
      <c r="I11" s="70">
        <v>0.7472222222222222</v>
      </c>
      <c r="J11" s="34">
        <f t="shared" si="2"/>
        <v>0.24305555555555555</v>
      </c>
      <c r="K11" s="35">
        <f t="shared" si="3"/>
        <v>0.14944444444444446</v>
      </c>
    </row>
    <row r="12" spans="3:11" ht="24.75" customHeight="1">
      <c r="C12" s="51" t="s">
        <v>67</v>
      </c>
      <c r="D12" s="40">
        <v>0.2347222222222222</v>
      </c>
      <c r="E12" s="34">
        <f t="shared" si="0"/>
        <v>0.23819444444444446</v>
      </c>
      <c r="F12" s="67">
        <v>0.47291666666666665</v>
      </c>
      <c r="G12" s="34">
        <f t="shared" si="1"/>
        <v>0.2618055555555555</v>
      </c>
      <c r="H12" s="35">
        <v>0.7347222222222222</v>
      </c>
      <c r="I12" s="42">
        <v>0.751388888888889</v>
      </c>
      <c r="J12" s="34">
        <f t="shared" si="2"/>
        <v>0.24490740740740738</v>
      </c>
      <c r="K12" s="35">
        <f t="shared" si="3"/>
        <v>0.1502777777777778</v>
      </c>
    </row>
    <row r="13" spans="3:11" ht="24.75" customHeight="1">
      <c r="C13" s="51" t="s">
        <v>15</v>
      </c>
      <c r="D13" s="40">
        <v>0.22916666666666666</v>
      </c>
      <c r="E13" s="34">
        <f t="shared" si="0"/>
        <v>0.24166666666666672</v>
      </c>
      <c r="F13" s="67">
        <v>0.4708333333333334</v>
      </c>
      <c r="G13" s="34">
        <f t="shared" si="1"/>
        <v>0.2645833333333332</v>
      </c>
      <c r="H13" s="35">
        <v>0.7354166666666666</v>
      </c>
      <c r="I13" s="45">
        <v>0.7534722222222222</v>
      </c>
      <c r="J13" s="34">
        <f t="shared" si="2"/>
        <v>0.24513888888888888</v>
      </c>
      <c r="K13" s="35">
        <f t="shared" si="3"/>
        <v>0.15069444444444446</v>
      </c>
    </row>
    <row r="14" spans="3:11" ht="24.75" customHeight="1">
      <c r="C14" s="51" t="s">
        <v>11</v>
      </c>
      <c r="D14" s="40">
        <v>0.22708333333333333</v>
      </c>
      <c r="E14" s="34">
        <f t="shared" si="0"/>
        <v>0.24236111111111117</v>
      </c>
      <c r="F14" s="67">
        <v>0.4694444444444445</v>
      </c>
      <c r="G14" s="34">
        <f t="shared" si="1"/>
        <v>0.27152777777777776</v>
      </c>
      <c r="H14" s="35">
        <v>0.7409722222222223</v>
      </c>
      <c r="I14" s="42">
        <v>0.7597222222222223</v>
      </c>
      <c r="J14" s="34">
        <f t="shared" si="2"/>
        <v>0.24699074074074076</v>
      </c>
      <c r="K14" s="35">
        <f t="shared" si="3"/>
        <v>0.15194444444444447</v>
      </c>
    </row>
    <row r="15" spans="3:11" ht="24.75" customHeight="1">
      <c r="C15" s="51" t="s">
        <v>9</v>
      </c>
      <c r="D15" s="40">
        <v>0.23194444444444443</v>
      </c>
      <c r="E15" s="34">
        <f t="shared" si="0"/>
        <v>0.2479166666666667</v>
      </c>
      <c r="F15" s="67">
        <v>0.4798611111111111</v>
      </c>
      <c r="G15" s="34">
        <f t="shared" si="1"/>
        <v>0.2791666666666666</v>
      </c>
      <c r="H15" s="35">
        <v>0.7590277777777777</v>
      </c>
      <c r="I15" s="42">
        <v>0.7763888888888889</v>
      </c>
      <c r="J15" s="34">
        <f>+AVERAGE(D15,E15,G15)</f>
        <v>0.25300925925925927</v>
      </c>
      <c r="K15" s="35">
        <f>+(I15/5000)*1000</f>
        <v>0.1552777777777778</v>
      </c>
    </row>
    <row r="16" spans="3:11" ht="24.75" customHeight="1">
      <c r="C16" s="51" t="s">
        <v>14</v>
      </c>
      <c r="D16" s="40">
        <v>0.2347222222222222</v>
      </c>
      <c r="E16" s="34">
        <f t="shared" si="0"/>
        <v>0.2513888888888889</v>
      </c>
      <c r="F16" s="67">
        <v>0.4861111111111111</v>
      </c>
      <c r="G16" s="34">
        <f t="shared" si="1"/>
        <v>0.28472222222222227</v>
      </c>
      <c r="H16" s="35">
        <v>0.7708333333333334</v>
      </c>
      <c r="I16" s="45">
        <v>0.7909722222222223</v>
      </c>
      <c r="J16" s="34">
        <f t="shared" si="2"/>
        <v>0.2569444444444444</v>
      </c>
      <c r="K16" s="35">
        <f t="shared" si="3"/>
        <v>0.15819444444444444</v>
      </c>
    </row>
    <row r="17" spans="3:11" ht="24.75" customHeight="1">
      <c r="C17" s="51" t="s">
        <v>17</v>
      </c>
      <c r="D17" s="40">
        <v>0.24166666666666667</v>
      </c>
      <c r="E17" s="34">
        <f t="shared" si="0"/>
        <v>0.24513888888888888</v>
      </c>
      <c r="F17" s="67">
        <v>0.48680555555555555</v>
      </c>
      <c r="G17" s="34">
        <f t="shared" si="1"/>
        <v>0.2833333333333334</v>
      </c>
      <c r="H17" s="35">
        <v>0.7701388888888889</v>
      </c>
      <c r="I17" s="42">
        <v>0.7923611111111111</v>
      </c>
      <c r="J17" s="34">
        <f t="shared" si="2"/>
        <v>0.256712962962963</v>
      </c>
      <c r="K17" s="35">
        <f t="shared" si="3"/>
        <v>0.1584722222222222</v>
      </c>
    </row>
    <row r="18" spans="3:11" ht="24.75" customHeight="1">
      <c r="C18" s="51" t="s">
        <v>19</v>
      </c>
      <c r="D18" s="40">
        <v>0.24444444444444446</v>
      </c>
      <c r="E18" s="34">
        <f t="shared" si="0"/>
        <v>0.25208333333333327</v>
      </c>
      <c r="F18" s="67">
        <v>0.49652777777777773</v>
      </c>
      <c r="G18" s="34">
        <f t="shared" si="1"/>
        <v>0.2819444444444445</v>
      </c>
      <c r="H18" s="35">
        <v>0.7784722222222222</v>
      </c>
      <c r="I18" s="42">
        <v>0.7986111111111112</v>
      </c>
      <c r="J18" s="34">
        <f t="shared" si="2"/>
        <v>0.25949074074074074</v>
      </c>
      <c r="K18" s="35">
        <f t="shared" si="3"/>
        <v>0.15972222222222224</v>
      </c>
    </row>
    <row r="19" spans="3:11" ht="24.75" customHeight="1">
      <c r="C19" s="51" t="s">
        <v>24</v>
      </c>
      <c r="D19" s="40">
        <v>0.2388888888888889</v>
      </c>
      <c r="E19" s="34">
        <f>+F19-D19</f>
        <v>0.2472222222222222</v>
      </c>
      <c r="F19" s="67">
        <v>0.4861111111111111</v>
      </c>
      <c r="G19" s="34">
        <f>+H19-F19</f>
        <v>0.2937499999999999</v>
      </c>
      <c r="H19" s="35">
        <v>0.779861111111111</v>
      </c>
      <c r="I19" s="42">
        <v>0.8013888888888889</v>
      </c>
      <c r="J19" s="34">
        <f>+AVERAGE(D19,E19,G19)</f>
        <v>0.2599537037037037</v>
      </c>
      <c r="K19" s="35">
        <f>+(I19/5000)*1000</f>
        <v>0.1602777777777778</v>
      </c>
    </row>
    <row r="20" spans="3:11" ht="24.75" customHeight="1" thickBot="1">
      <c r="C20" s="13" t="s">
        <v>157</v>
      </c>
      <c r="D20" s="86" t="s">
        <v>157</v>
      </c>
      <c r="E20" s="90" t="s">
        <v>157</v>
      </c>
      <c r="F20" s="87" t="s">
        <v>157</v>
      </c>
      <c r="G20" s="91" t="s">
        <v>157</v>
      </c>
      <c r="H20" s="88" t="s">
        <v>157</v>
      </c>
      <c r="I20" s="93" t="s">
        <v>157</v>
      </c>
      <c r="J20" s="91" t="s">
        <v>157</v>
      </c>
      <c r="K20" s="88" t="s">
        <v>157</v>
      </c>
    </row>
  </sheetData>
  <sheetProtection/>
  <printOptions/>
  <pageMargins left="0.5" right="0.5" top="0.5" bottom="0.5" header="0.5" footer="0.5"/>
  <pageSetup fitToHeight="1" fitToWidth="1" orientation="portrait" paperSize="9" scale="8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6:K33"/>
  <sheetViews>
    <sheetView zoomScalePageLayoutView="0" workbookViewId="0" topLeftCell="A19">
      <selection activeCell="J19" sqref="J19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5" width="10.00390625" style="0" customWidth="1"/>
    <col min="6" max="7" width="11.125" style="0" customWidth="1"/>
    <col min="8" max="8" width="13.50390625" style="0" customWidth="1"/>
    <col min="9" max="9" width="12.625" style="0" customWidth="1"/>
    <col min="10" max="10" width="11.625" style="0" customWidth="1"/>
    <col min="11" max="11" width="12.50390625" style="0" customWidth="1"/>
  </cols>
  <sheetData>
    <row r="5" ht="16.5" thickBot="1"/>
    <row r="6" spans="3:11" ht="21" customHeight="1">
      <c r="C6" s="16" t="s">
        <v>47</v>
      </c>
      <c r="D6" s="28" t="s">
        <v>48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155</v>
      </c>
      <c r="D7" s="1" t="s">
        <v>157</v>
      </c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157</v>
      </c>
      <c r="D8" s="2" t="s">
        <v>157</v>
      </c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1" ht="24.75" customHeight="1">
      <c r="C10" s="51" t="s">
        <v>9</v>
      </c>
      <c r="D10" s="40">
        <v>0.22847222222222222</v>
      </c>
      <c r="E10" s="34">
        <f aca="true" t="shared" si="0" ref="E10:E15">+F10-D10</f>
        <v>0.2520833333333333</v>
      </c>
      <c r="F10" s="34">
        <v>0.48055555555555557</v>
      </c>
      <c r="G10" s="49">
        <f aca="true" t="shared" si="1" ref="G10:G15">+H10-F10</f>
        <v>0.25625000000000003</v>
      </c>
      <c r="H10" s="35">
        <v>0.7368055555555556</v>
      </c>
      <c r="I10" s="42">
        <v>0.7583333333333333</v>
      </c>
      <c r="J10" s="34">
        <f aca="true" t="shared" si="2" ref="J10:J15">+AVERAGE(D10,E10,G10)</f>
        <v>0.24560185185185182</v>
      </c>
      <c r="K10" s="35">
        <f aca="true" t="shared" si="3" ref="K10:K15">+(H10/4800)*1000</f>
        <v>0.15350115740740744</v>
      </c>
    </row>
    <row r="11" spans="3:11" ht="24.75" customHeight="1">
      <c r="C11" s="51" t="s">
        <v>17</v>
      </c>
      <c r="D11" s="40">
        <v>0.22916666666666666</v>
      </c>
      <c r="E11" s="34">
        <f>+F11-D11</f>
        <v>0.2583333333333333</v>
      </c>
      <c r="F11" s="34">
        <v>0.4875</v>
      </c>
      <c r="G11" s="49">
        <f>+H11-F11</f>
        <v>0.26180555555555557</v>
      </c>
      <c r="H11" s="35">
        <v>0.7493055555555556</v>
      </c>
      <c r="I11" s="42">
        <v>0.7722222222222223</v>
      </c>
      <c r="J11" s="34">
        <f>+AVERAGE(D11,E11,G11)</f>
        <v>0.24976851851851847</v>
      </c>
      <c r="K11" s="35">
        <f t="shared" si="3"/>
        <v>0.15610532407407407</v>
      </c>
    </row>
    <row r="12" spans="3:11" ht="24.75" customHeight="1">
      <c r="C12" s="51" t="s">
        <v>14</v>
      </c>
      <c r="D12" s="40">
        <v>0.24027777777777778</v>
      </c>
      <c r="E12" s="34">
        <f t="shared" si="0"/>
        <v>0.25902777777777775</v>
      </c>
      <c r="F12" s="34">
        <v>0.4993055555555555</v>
      </c>
      <c r="G12" s="49">
        <f t="shared" si="1"/>
        <v>0.2673611111111111</v>
      </c>
      <c r="H12" s="35">
        <v>0.7666666666666666</v>
      </c>
      <c r="I12" s="42">
        <v>0.7916666666666666</v>
      </c>
      <c r="J12" s="34">
        <f t="shared" si="2"/>
        <v>0.25555555555555554</v>
      </c>
      <c r="K12" s="35">
        <f t="shared" si="3"/>
        <v>0.1597222222222222</v>
      </c>
    </row>
    <row r="13" spans="3:11" ht="24.75" customHeight="1">
      <c r="C13" s="51" t="s">
        <v>20</v>
      </c>
      <c r="D13" s="40">
        <v>0.24027777777777778</v>
      </c>
      <c r="E13" s="34">
        <f t="shared" si="0"/>
        <v>0.2666666666666666</v>
      </c>
      <c r="F13" s="34">
        <v>0.5069444444444444</v>
      </c>
      <c r="G13" s="49">
        <f t="shared" si="1"/>
        <v>0.2680555555555556</v>
      </c>
      <c r="H13" s="35">
        <v>0.775</v>
      </c>
      <c r="I13" s="42">
        <v>0.8</v>
      </c>
      <c r="J13" s="34">
        <f t="shared" si="2"/>
        <v>0.25833333333333336</v>
      </c>
      <c r="K13" s="35">
        <f t="shared" si="3"/>
        <v>0.16145833333333334</v>
      </c>
    </row>
    <row r="14" spans="3:11" ht="24.75" customHeight="1">
      <c r="C14" s="51" t="s">
        <v>19</v>
      </c>
      <c r="D14" s="40">
        <v>0.24375</v>
      </c>
      <c r="E14" s="34">
        <f t="shared" si="0"/>
        <v>0.2715277777777778</v>
      </c>
      <c r="F14" s="34">
        <v>0.5152777777777778</v>
      </c>
      <c r="G14" s="49">
        <f t="shared" si="1"/>
        <v>0.26458333333333317</v>
      </c>
      <c r="H14" s="35">
        <v>0.779861111111111</v>
      </c>
      <c r="I14" s="42">
        <v>0.8048611111111111</v>
      </c>
      <c r="J14" s="34">
        <f t="shared" si="2"/>
        <v>0.2599537037037037</v>
      </c>
      <c r="K14" s="35">
        <f t="shared" si="3"/>
        <v>0.16247106481481477</v>
      </c>
    </row>
    <row r="15" spans="3:11" ht="24.75" customHeight="1">
      <c r="C15" s="51" t="s">
        <v>13</v>
      </c>
      <c r="D15" s="40">
        <v>0.25277777777777777</v>
      </c>
      <c r="E15" s="34">
        <f t="shared" si="0"/>
        <v>0.2777777777777778</v>
      </c>
      <c r="F15" s="34">
        <v>0.5305555555555556</v>
      </c>
      <c r="G15" s="49">
        <f t="shared" si="1"/>
        <v>0.2875</v>
      </c>
      <c r="H15" s="35">
        <v>0.8180555555555555</v>
      </c>
      <c r="I15" s="42">
        <v>0.8444444444444444</v>
      </c>
      <c r="J15" s="34">
        <f t="shared" si="2"/>
        <v>0.2726851851851852</v>
      </c>
      <c r="K15" s="35">
        <f t="shared" si="3"/>
        <v>0.17042824074074073</v>
      </c>
    </row>
    <row r="16" spans="3:11" ht="24.75" customHeight="1">
      <c r="C16" s="30" t="s">
        <v>157</v>
      </c>
      <c r="D16" s="40"/>
      <c r="E16" s="34"/>
      <c r="F16" s="34"/>
      <c r="G16" s="49"/>
      <c r="H16" s="37"/>
      <c r="I16" s="42"/>
      <c r="J16" s="34" t="s">
        <v>157</v>
      </c>
      <c r="K16" s="35" t="s">
        <v>157</v>
      </c>
    </row>
    <row r="17" spans="3:11" ht="24.75" customHeight="1">
      <c r="C17" s="30" t="s">
        <v>50</v>
      </c>
      <c r="D17" s="40"/>
      <c r="E17" s="34"/>
      <c r="F17" s="34"/>
      <c r="G17" s="49"/>
      <c r="H17" s="37"/>
      <c r="I17" s="42"/>
      <c r="J17" s="34" t="s">
        <v>157</v>
      </c>
      <c r="K17" s="35" t="s">
        <v>157</v>
      </c>
    </row>
    <row r="18" spans="3:11" ht="24.75" customHeight="1">
      <c r="C18" s="51" t="s">
        <v>24</v>
      </c>
      <c r="D18" s="40">
        <v>0.2465277777777778</v>
      </c>
      <c r="E18" s="34">
        <f aca="true" t="shared" si="4" ref="E18:E23">+F18-D18</f>
        <v>0.2881944444444444</v>
      </c>
      <c r="F18" s="34">
        <v>0.5347222222222222</v>
      </c>
      <c r="G18" s="49"/>
      <c r="H18" s="37"/>
      <c r="I18" s="42">
        <v>0.6756944444444444</v>
      </c>
      <c r="J18" s="34">
        <f aca="true" t="shared" si="5" ref="J18:J23">+AVERAGE(D18,E18)</f>
        <v>0.2673611111111111</v>
      </c>
      <c r="K18" s="35">
        <f aca="true" t="shared" si="6" ref="K18:K23">+(F18/3200)*1000</f>
        <v>0.16710069444444445</v>
      </c>
    </row>
    <row r="19" spans="3:11" ht="24.75" customHeight="1">
      <c r="C19" s="51" t="s">
        <v>10</v>
      </c>
      <c r="D19" s="40">
        <v>0.2708333333333333</v>
      </c>
      <c r="E19" s="34">
        <f t="shared" si="4"/>
        <v>0.30763888888888885</v>
      </c>
      <c r="F19" s="34">
        <v>0.5784722222222222</v>
      </c>
      <c r="G19" s="49"/>
      <c r="H19" s="37"/>
      <c r="I19" s="42">
        <v>0.71875</v>
      </c>
      <c r="J19" s="34">
        <f t="shared" si="5"/>
        <v>0.2892361111111111</v>
      </c>
      <c r="K19" s="35">
        <f t="shared" si="6"/>
        <v>0.18077256944444442</v>
      </c>
    </row>
    <row r="20" spans="3:11" ht="24.75" customHeight="1">
      <c r="C20" s="51" t="s">
        <v>51</v>
      </c>
      <c r="D20" s="40">
        <v>0.275</v>
      </c>
      <c r="E20" s="34">
        <f t="shared" si="4"/>
        <v>0.3222222222222222</v>
      </c>
      <c r="F20" s="34">
        <v>0.5972222222222222</v>
      </c>
      <c r="G20" s="49"/>
      <c r="H20" s="37"/>
      <c r="I20" s="42">
        <v>0.7409722222222223</v>
      </c>
      <c r="J20" s="34">
        <f t="shared" si="5"/>
        <v>0.2986111111111111</v>
      </c>
      <c r="K20" s="35">
        <f t="shared" si="6"/>
        <v>0.18663194444444445</v>
      </c>
    </row>
    <row r="21" spans="3:11" ht="24.75" customHeight="1">
      <c r="C21" s="51" t="s">
        <v>23</v>
      </c>
      <c r="D21" s="40">
        <v>0.28611111111111115</v>
      </c>
      <c r="E21" s="34">
        <f t="shared" si="4"/>
        <v>0.34236111111111106</v>
      </c>
      <c r="F21" s="34">
        <v>0.6284722222222222</v>
      </c>
      <c r="G21" s="49"/>
      <c r="H21" s="37"/>
      <c r="I21" s="42">
        <v>0.7958333333333334</v>
      </c>
      <c r="J21" s="34">
        <f t="shared" si="5"/>
        <v>0.3142361111111111</v>
      </c>
      <c r="K21" s="35">
        <f t="shared" si="6"/>
        <v>0.19639756944444445</v>
      </c>
    </row>
    <row r="22" spans="3:11" ht="24.75" customHeight="1">
      <c r="C22" s="52" t="s">
        <v>21</v>
      </c>
      <c r="D22" s="40">
        <v>0.29444444444444445</v>
      </c>
      <c r="E22" s="34">
        <f t="shared" si="4"/>
        <v>0.36180555555555555</v>
      </c>
      <c r="F22" s="34">
        <v>0.65625</v>
      </c>
      <c r="G22" s="49"/>
      <c r="H22" s="37"/>
      <c r="I22" s="42">
        <v>0.8381944444444445</v>
      </c>
      <c r="J22" s="34">
        <f t="shared" si="5"/>
        <v>0.328125</v>
      </c>
      <c r="K22" s="35">
        <f t="shared" si="6"/>
        <v>0.205078125</v>
      </c>
    </row>
    <row r="23" spans="3:11" ht="24.75" customHeight="1">
      <c r="C23" s="51" t="s">
        <v>52</v>
      </c>
      <c r="D23" s="40">
        <v>0.33888888888888885</v>
      </c>
      <c r="E23" s="34">
        <f t="shared" si="4"/>
        <v>0.3986111111111112</v>
      </c>
      <c r="F23" s="34">
        <v>0.7375</v>
      </c>
      <c r="G23" s="49"/>
      <c r="H23" s="37"/>
      <c r="I23" s="42">
        <v>0.9326388888888889</v>
      </c>
      <c r="J23" s="34">
        <f t="shared" si="5"/>
        <v>0.36875</v>
      </c>
      <c r="K23" s="35">
        <f t="shared" si="6"/>
        <v>0.23046875000000003</v>
      </c>
    </row>
    <row r="24" spans="3:11" ht="24.75" customHeight="1">
      <c r="C24" s="30" t="s">
        <v>157</v>
      </c>
      <c r="D24" s="40"/>
      <c r="E24" s="34"/>
      <c r="F24" s="34"/>
      <c r="G24" s="49"/>
      <c r="H24" s="37"/>
      <c r="I24" s="45"/>
      <c r="J24" s="34" t="s">
        <v>157</v>
      </c>
      <c r="K24" s="35" t="s">
        <v>157</v>
      </c>
    </row>
    <row r="25" spans="3:11" ht="24.75" customHeight="1">
      <c r="C25" s="30" t="s">
        <v>53</v>
      </c>
      <c r="D25" s="32"/>
      <c r="E25" s="34" t="s">
        <v>157</v>
      </c>
      <c r="F25" s="36"/>
      <c r="G25" s="48"/>
      <c r="H25" s="37"/>
      <c r="I25" s="44" t="s">
        <v>157</v>
      </c>
      <c r="J25" s="36"/>
      <c r="K25" s="37"/>
    </row>
    <row r="26" spans="3:11" ht="24.75" customHeight="1">
      <c r="C26" s="11" t="s">
        <v>22</v>
      </c>
      <c r="D26" s="40">
        <v>0.2625</v>
      </c>
      <c r="E26" s="5"/>
      <c r="F26" s="5"/>
      <c r="G26" s="4"/>
      <c r="H26" s="12"/>
      <c r="I26" s="42">
        <v>0.5263888888888889</v>
      </c>
      <c r="J26" s="34">
        <f aca="true" t="shared" si="7" ref="J26:J32">+(I26/3000)*1600</f>
        <v>0.28074074074074074</v>
      </c>
      <c r="K26" s="35">
        <f aca="true" t="shared" si="8" ref="K26:K32">+(I26/3000)*1000</f>
        <v>0.17546296296296296</v>
      </c>
    </row>
    <row r="27" spans="3:11" ht="24.75" customHeight="1">
      <c r="C27" s="51" t="s">
        <v>11</v>
      </c>
      <c r="D27" s="40">
        <v>0.2625</v>
      </c>
      <c r="E27" s="34" t="s">
        <v>157</v>
      </c>
      <c r="F27" s="34" t="s">
        <v>157</v>
      </c>
      <c r="G27" s="49"/>
      <c r="H27" s="37"/>
      <c r="I27" s="42">
        <v>0.5270833333333333</v>
      </c>
      <c r="J27" s="34">
        <f>+(I27/3000)*1600</f>
        <v>0.2811111111111111</v>
      </c>
      <c r="K27" s="35">
        <f t="shared" si="8"/>
        <v>0.17569444444444443</v>
      </c>
    </row>
    <row r="28" spans="3:11" ht="24.75" customHeight="1">
      <c r="C28" s="11" t="s">
        <v>18</v>
      </c>
      <c r="D28" s="40">
        <v>0.2604166666666667</v>
      </c>
      <c r="E28" s="5"/>
      <c r="F28" s="5"/>
      <c r="G28" s="4"/>
      <c r="H28" s="12"/>
      <c r="I28" s="42">
        <v>0.5375</v>
      </c>
      <c r="J28" s="34">
        <f t="shared" si="7"/>
        <v>0.2866666666666667</v>
      </c>
      <c r="K28" s="35">
        <f t="shared" si="8"/>
        <v>0.17916666666666667</v>
      </c>
    </row>
    <row r="29" spans="3:11" ht="24.75" customHeight="1">
      <c r="C29" s="53" t="s">
        <v>12</v>
      </c>
      <c r="D29" s="58">
        <v>0.2604166666666667</v>
      </c>
      <c r="E29" s="54"/>
      <c r="F29" s="54"/>
      <c r="G29" s="55"/>
      <c r="H29" s="56"/>
      <c r="I29" s="59">
        <v>0.5388888888888889</v>
      </c>
      <c r="J29" s="34">
        <f t="shared" si="7"/>
        <v>0.2874074074074074</v>
      </c>
      <c r="K29" s="35">
        <f t="shared" si="8"/>
        <v>0.17962962962962964</v>
      </c>
    </row>
    <row r="30" spans="3:11" ht="24.75" customHeight="1">
      <c r="C30" s="53" t="s">
        <v>16</v>
      </c>
      <c r="D30" s="58">
        <v>0.2708333333333333</v>
      </c>
      <c r="E30" s="54"/>
      <c r="F30" s="54"/>
      <c r="G30" s="55"/>
      <c r="H30" s="56"/>
      <c r="I30" s="59">
        <v>0.5659722222222222</v>
      </c>
      <c r="J30" s="34">
        <f t="shared" si="7"/>
        <v>0.30185185185185187</v>
      </c>
      <c r="K30" s="35">
        <f t="shared" si="8"/>
        <v>0.1886574074074074</v>
      </c>
    </row>
    <row r="31" spans="3:11" ht="24.75" customHeight="1">
      <c r="C31" s="53" t="s">
        <v>54</v>
      </c>
      <c r="D31" s="58">
        <v>0.28680555555555554</v>
      </c>
      <c r="E31" s="54"/>
      <c r="F31" s="54"/>
      <c r="G31" s="55"/>
      <c r="H31" s="56"/>
      <c r="I31" s="59">
        <v>0.6013888888888889</v>
      </c>
      <c r="J31" s="34">
        <f t="shared" si="7"/>
        <v>0.3207407407407407</v>
      </c>
      <c r="K31" s="35">
        <f t="shared" si="8"/>
        <v>0.20046296296296295</v>
      </c>
    </row>
    <row r="32" spans="3:11" ht="24.75" customHeight="1">
      <c r="C32" s="53" t="s">
        <v>55</v>
      </c>
      <c r="D32" s="58">
        <v>0.2902777777777778</v>
      </c>
      <c r="E32" s="54"/>
      <c r="F32" s="54"/>
      <c r="G32" s="55"/>
      <c r="H32" s="56"/>
      <c r="I32" s="59">
        <v>0.6069444444444444</v>
      </c>
      <c r="J32" s="34">
        <f t="shared" si="7"/>
        <v>0.3237037037037037</v>
      </c>
      <c r="K32" s="35">
        <f t="shared" si="8"/>
        <v>0.2023148148148148</v>
      </c>
    </row>
    <row r="33" spans="3:11" ht="24.75" customHeight="1" thickBot="1">
      <c r="C33" s="13"/>
      <c r="D33" s="24"/>
      <c r="E33" s="23"/>
      <c r="F33" s="23"/>
      <c r="G33" s="14"/>
      <c r="H33" s="15"/>
      <c r="I33" s="22"/>
      <c r="J33" s="23"/>
      <c r="K33" s="15"/>
    </row>
  </sheetData>
  <sheetProtection/>
  <printOptions/>
  <pageMargins left="0.5" right="0.5" top="0.5" bottom="0.5" header="0.5" footer="0.5"/>
  <pageSetup fitToHeight="1" fitToWidth="1" orientation="portrait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5"/>
  <sheetViews>
    <sheetView zoomScalePageLayoutView="0" workbookViewId="0" topLeftCell="B5">
      <selection activeCell="H10" sqref="H10:I10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1.50390625" style="0" customWidth="1"/>
  </cols>
  <sheetData>
    <row r="5" ht="16.5" thickBot="1"/>
    <row r="6" spans="3:9" ht="18" customHeight="1">
      <c r="C6" s="16" t="s">
        <v>47</v>
      </c>
      <c r="D6" s="28" t="s">
        <v>48</v>
      </c>
      <c r="E6" s="28"/>
      <c r="F6" s="6"/>
      <c r="G6" s="16" t="s">
        <v>157</v>
      </c>
      <c r="H6" s="28"/>
      <c r="I6" s="17"/>
    </row>
    <row r="7" spans="3:9" ht="15.75">
      <c r="C7" s="18" t="s">
        <v>61</v>
      </c>
      <c r="D7" s="96" t="s">
        <v>157</v>
      </c>
      <c r="E7" s="96"/>
      <c r="F7" s="7"/>
      <c r="G7" s="18"/>
      <c r="H7" s="57"/>
      <c r="I7" s="19"/>
    </row>
    <row r="8" spans="3:9" ht="27.75" customHeight="1" thickBot="1">
      <c r="C8" s="8" t="s">
        <v>157</v>
      </c>
      <c r="D8" s="2" t="s">
        <v>157</v>
      </c>
      <c r="E8" s="2"/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18.75" customHeight="1">
      <c r="C10" s="51" t="s">
        <v>0</v>
      </c>
      <c r="D10" s="40">
        <v>0.24722222222222223</v>
      </c>
      <c r="E10" s="34">
        <f>+F10-D10</f>
        <v>0.2729166666666666</v>
      </c>
      <c r="F10" s="35">
        <v>0.5201388888888888</v>
      </c>
      <c r="G10" s="42">
        <v>0.6625</v>
      </c>
      <c r="H10" s="34">
        <f>+AVERAGE(D10:E10)</f>
        <v>0.2600694444444444</v>
      </c>
      <c r="I10" s="35">
        <f>+SUM(F10/3200)*1000</f>
        <v>0.16254340277777776</v>
      </c>
    </row>
    <row r="11" spans="3:9" ht="18.75" customHeight="1">
      <c r="C11" s="51" t="s">
        <v>6</v>
      </c>
      <c r="D11" s="40">
        <v>0.26319444444444445</v>
      </c>
      <c r="E11" s="34">
        <f aca="true" t="shared" si="0" ref="E11:E20">+F11-D11</f>
        <v>0.28958333333333336</v>
      </c>
      <c r="F11" s="35">
        <v>0.5527777777777778</v>
      </c>
      <c r="G11" s="42">
        <v>0.6972222222222223</v>
      </c>
      <c r="H11" s="34">
        <f aca="true" t="shared" si="1" ref="H11:H20">+AVERAGE(D11:E11)</f>
        <v>0.2763888888888889</v>
      </c>
      <c r="I11" s="35">
        <f aca="true" t="shared" si="2" ref="I11:I20">+SUM(F11/3200)*1000</f>
        <v>0.17274305555555558</v>
      </c>
    </row>
    <row r="12" spans="3:9" ht="18.75" customHeight="1">
      <c r="C12" s="51" t="s">
        <v>4</v>
      </c>
      <c r="D12" s="40">
        <v>0.25833333333333336</v>
      </c>
      <c r="E12" s="34">
        <f>+F12-D12</f>
        <v>0.29930555555555555</v>
      </c>
      <c r="F12" s="35">
        <v>0.5576388888888889</v>
      </c>
      <c r="G12" s="42">
        <v>0.7034722222222222</v>
      </c>
      <c r="H12" s="34">
        <f t="shared" si="1"/>
        <v>0.27881944444444445</v>
      </c>
      <c r="I12" s="35">
        <f t="shared" si="2"/>
        <v>0.1742621527777778</v>
      </c>
    </row>
    <row r="13" spans="3:9" ht="18.75" customHeight="1">
      <c r="C13" s="51" t="s">
        <v>1</v>
      </c>
      <c r="D13" s="40">
        <v>0.26319444444444445</v>
      </c>
      <c r="E13" s="34">
        <f t="shared" si="0"/>
        <v>0.29791666666666666</v>
      </c>
      <c r="F13" s="35">
        <v>0.5611111111111111</v>
      </c>
      <c r="G13" s="42">
        <v>0.7097222222222223</v>
      </c>
      <c r="H13" s="34">
        <f t="shared" si="1"/>
        <v>0.28055555555555556</v>
      </c>
      <c r="I13" s="35">
        <f t="shared" si="2"/>
        <v>0.1753472222222222</v>
      </c>
    </row>
    <row r="14" spans="3:9" ht="18.75" customHeight="1">
      <c r="C14" s="51" t="s">
        <v>8</v>
      </c>
      <c r="D14" s="40">
        <v>0.2736111111111111</v>
      </c>
      <c r="E14" s="34">
        <f t="shared" si="0"/>
        <v>0.3013888888888889</v>
      </c>
      <c r="F14" s="35">
        <v>0.575</v>
      </c>
      <c r="G14" s="42">
        <v>0.7194444444444444</v>
      </c>
      <c r="H14" s="34">
        <f t="shared" si="1"/>
        <v>0.2875</v>
      </c>
      <c r="I14" s="35">
        <f t="shared" si="2"/>
        <v>0.1796875</v>
      </c>
    </row>
    <row r="15" spans="3:9" ht="18.75" customHeight="1">
      <c r="C15" s="51" t="s">
        <v>7</v>
      </c>
      <c r="D15" s="40">
        <v>0.2708333333333333</v>
      </c>
      <c r="E15" s="34">
        <f t="shared" si="0"/>
        <v>0.30763888888888885</v>
      </c>
      <c r="F15" s="35">
        <v>0.5784722222222222</v>
      </c>
      <c r="G15" s="42">
        <v>0.7243055555555555</v>
      </c>
      <c r="H15" s="34">
        <f t="shared" si="1"/>
        <v>0.2892361111111111</v>
      </c>
      <c r="I15" s="35">
        <f t="shared" si="2"/>
        <v>0.18077256944444442</v>
      </c>
    </row>
    <row r="16" spans="3:9" ht="18.75" customHeight="1">
      <c r="C16" s="51" t="s">
        <v>5</v>
      </c>
      <c r="D16" s="40">
        <v>0.28402777777777777</v>
      </c>
      <c r="E16" s="34">
        <f t="shared" si="0"/>
        <v>0.3138888888888889</v>
      </c>
      <c r="F16" s="35">
        <v>0.5979166666666667</v>
      </c>
      <c r="G16" s="42">
        <v>0.7583333333333333</v>
      </c>
      <c r="H16" s="34">
        <f t="shared" si="1"/>
        <v>0.2989583333333333</v>
      </c>
      <c r="I16" s="35">
        <f t="shared" si="2"/>
        <v>0.18684895833333331</v>
      </c>
    </row>
    <row r="17" spans="3:9" ht="18.75" customHeight="1">
      <c r="C17" s="51" t="s">
        <v>60</v>
      </c>
      <c r="D17" s="40">
        <v>0.28402777777777777</v>
      </c>
      <c r="E17" s="34">
        <f t="shared" si="0"/>
        <v>0.3305555555555556</v>
      </c>
      <c r="F17" s="35">
        <v>0.6145833333333334</v>
      </c>
      <c r="G17" s="42">
        <v>0.7652777777777778</v>
      </c>
      <c r="H17" s="34">
        <f t="shared" si="1"/>
        <v>0.3072916666666667</v>
      </c>
      <c r="I17" s="35">
        <f t="shared" si="2"/>
        <v>0.19205729166666669</v>
      </c>
    </row>
    <row r="18" spans="3:9" ht="18.75" customHeight="1">
      <c r="C18" s="51" t="s">
        <v>59</v>
      </c>
      <c r="D18" s="40">
        <v>0.2965277777777778</v>
      </c>
      <c r="E18" s="34">
        <f t="shared" si="0"/>
        <v>0.3645833333333333</v>
      </c>
      <c r="F18" s="35">
        <v>0.6611111111111111</v>
      </c>
      <c r="G18" s="42">
        <v>0.8402777777777778</v>
      </c>
      <c r="H18" s="34">
        <f t="shared" si="1"/>
        <v>0.33055555555555555</v>
      </c>
      <c r="I18" s="35">
        <f t="shared" si="2"/>
        <v>0.2065972222222222</v>
      </c>
    </row>
    <row r="19" spans="3:9" ht="18.75" customHeight="1">
      <c r="C19" s="51" t="s">
        <v>2</v>
      </c>
      <c r="D19" s="40">
        <v>0.28541666666666665</v>
      </c>
      <c r="E19" s="34">
        <f t="shared" si="0"/>
        <v>0.3798611111111111</v>
      </c>
      <c r="F19" s="35">
        <v>0.6652777777777777</v>
      </c>
      <c r="G19" s="42">
        <v>0.842361111111111</v>
      </c>
      <c r="H19" s="34">
        <f t="shared" si="1"/>
        <v>0.3326388888888889</v>
      </c>
      <c r="I19" s="35">
        <f t="shared" si="2"/>
        <v>0.20789930555555555</v>
      </c>
    </row>
    <row r="20" spans="3:9" ht="18.75" customHeight="1">
      <c r="C20" s="51" t="s">
        <v>3</v>
      </c>
      <c r="D20" s="40">
        <v>0.3201388888888889</v>
      </c>
      <c r="E20" s="34">
        <f t="shared" si="0"/>
        <v>0.38333333333333325</v>
      </c>
      <c r="F20" s="35">
        <v>0.7034722222222222</v>
      </c>
      <c r="G20" s="42">
        <v>0.90625</v>
      </c>
      <c r="H20" s="34">
        <f t="shared" si="1"/>
        <v>0.3517361111111111</v>
      </c>
      <c r="I20" s="35">
        <f t="shared" si="2"/>
        <v>0.21983506944444442</v>
      </c>
    </row>
    <row r="21" spans="3:9" ht="18.75" customHeight="1">
      <c r="C21" s="51" t="s">
        <v>157</v>
      </c>
      <c r="D21" s="32"/>
      <c r="E21" s="36"/>
      <c r="F21" s="37"/>
      <c r="G21" s="42" t="s">
        <v>157</v>
      </c>
      <c r="H21" s="5"/>
      <c r="I21" s="12"/>
    </row>
    <row r="22" spans="3:9" ht="18.75" customHeight="1">
      <c r="C22" s="30" t="s">
        <v>58</v>
      </c>
      <c r="D22" s="32"/>
      <c r="E22" s="36"/>
      <c r="F22" s="37"/>
      <c r="G22" s="21"/>
      <c r="H22" s="5"/>
      <c r="I22" s="12"/>
    </row>
    <row r="23" spans="3:9" ht="18.75" customHeight="1">
      <c r="C23" s="51" t="s">
        <v>56</v>
      </c>
      <c r="D23" s="40">
        <v>0.31805555555555554</v>
      </c>
      <c r="E23" s="36"/>
      <c r="F23" s="37"/>
      <c r="G23" s="42">
        <v>0.7041666666666666</v>
      </c>
      <c r="H23" s="5"/>
      <c r="I23" s="35">
        <f>+SUM(D23/1600)*1000</f>
        <v>0.1987847222222222</v>
      </c>
    </row>
    <row r="24" spans="3:9" ht="18.75" customHeight="1">
      <c r="C24" s="51" t="s">
        <v>161</v>
      </c>
      <c r="D24" s="40">
        <v>0.3229166666666667</v>
      </c>
      <c r="E24" s="36"/>
      <c r="F24" s="37"/>
      <c r="G24" s="42">
        <v>0.720138888888889</v>
      </c>
      <c r="H24" s="5"/>
      <c r="I24" s="35">
        <f>+SUM(D24/1600)*1000</f>
        <v>0.20182291666666666</v>
      </c>
    </row>
    <row r="25" spans="3:9" ht="18.75" customHeight="1">
      <c r="C25" s="11"/>
      <c r="D25" s="32"/>
      <c r="E25" s="36"/>
      <c r="F25" s="37"/>
      <c r="G25" s="21"/>
      <c r="H25" s="5"/>
      <c r="I25" s="12"/>
    </row>
    <row r="26" spans="3:9" ht="18.75" customHeight="1">
      <c r="C26" s="11"/>
      <c r="D26" s="32"/>
      <c r="E26" s="36"/>
      <c r="F26" s="37"/>
      <c r="G26" s="21"/>
      <c r="H26" s="5"/>
      <c r="I26" s="12"/>
    </row>
    <row r="27" spans="3:9" ht="18.75" customHeight="1">
      <c r="C27" s="11"/>
      <c r="D27" s="32"/>
      <c r="E27" s="36"/>
      <c r="F27" s="37"/>
      <c r="G27" s="21"/>
      <c r="H27" s="5"/>
      <c r="I27" s="12"/>
    </row>
    <row r="28" spans="3:9" ht="18.75" customHeight="1">
      <c r="C28" s="11"/>
      <c r="D28" s="32"/>
      <c r="E28" s="36"/>
      <c r="F28" s="37"/>
      <c r="G28" s="21"/>
      <c r="H28" s="5"/>
      <c r="I28" s="12"/>
    </row>
    <row r="29" spans="3:9" ht="18.75" customHeight="1">
      <c r="C29" s="11"/>
      <c r="D29" s="32"/>
      <c r="E29" s="36"/>
      <c r="F29" s="37"/>
      <c r="G29" s="21"/>
      <c r="H29" s="5"/>
      <c r="I29" s="12"/>
    </row>
    <row r="30" spans="3:9" ht="18.75" customHeight="1" thickBot="1">
      <c r="C30" s="13"/>
      <c r="D30" s="33"/>
      <c r="E30" s="38"/>
      <c r="F30" s="39"/>
      <c r="G30" s="22"/>
      <c r="H30" s="23"/>
      <c r="I30" s="15"/>
    </row>
    <row r="31" ht="15.75">
      <c r="D31" s="41"/>
    </row>
    <row r="32" ht="15.75">
      <c r="D32" s="41"/>
    </row>
    <row r="33" ht="15.75">
      <c r="D33" s="41"/>
    </row>
    <row r="34" ht="15.75">
      <c r="D34" s="41"/>
    </row>
    <row r="35" ht="15.75">
      <c r="D35" s="41"/>
    </row>
  </sheetData>
  <sheetProtection/>
  <mergeCells count="1">
    <mergeCell ref="D7:E7"/>
  </mergeCells>
  <printOptions/>
  <pageMargins left="0.5" right="0.5" top="0.5" bottom="0.5" header="0.5" footer="0.5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7"/>
  <sheetViews>
    <sheetView zoomScalePageLayoutView="0" workbookViewId="0" topLeftCell="C5">
      <selection activeCell="I5" sqref="I5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1.50390625" style="0" customWidth="1"/>
  </cols>
  <sheetData>
    <row r="5" ht="16.5" thickBot="1"/>
    <row r="6" spans="3:9" ht="18" customHeight="1">
      <c r="C6" s="16" t="s">
        <v>62</v>
      </c>
      <c r="D6" s="28" t="s">
        <v>63</v>
      </c>
      <c r="E6" s="28"/>
      <c r="F6" s="6"/>
      <c r="G6" s="16" t="s">
        <v>157</v>
      </c>
      <c r="H6" s="28"/>
      <c r="I6" s="17"/>
    </row>
    <row r="7" spans="3:9" ht="15.75">
      <c r="C7" s="18" t="s">
        <v>64</v>
      </c>
      <c r="D7" s="96" t="s">
        <v>157</v>
      </c>
      <c r="E7" s="96"/>
      <c r="F7" s="7"/>
      <c r="G7" s="18"/>
      <c r="H7" s="57"/>
      <c r="I7" s="19"/>
    </row>
    <row r="8" spans="3:9" ht="27.75" customHeight="1" thickBot="1">
      <c r="C8" s="8" t="s">
        <v>157</v>
      </c>
      <c r="D8" s="2" t="s">
        <v>157</v>
      </c>
      <c r="E8" s="2"/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18.75" customHeight="1">
      <c r="C10" s="51" t="s">
        <v>0</v>
      </c>
      <c r="D10" s="40">
        <v>0.24722222222222223</v>
      </c>
      <c r="E10" s="34">
        <f aca="true" t="shared" si="0" ref="E10:E15">+F10-D10</f>
        <v>0.24166666666666664</v>
      </c>
      <c r="F10" s="35">
        <v>0.4888888888888889</v>
      </c>
      <c r="G10" s="42"/>
      <c r="H10" s="34">
        <f aca="true" t="shared" si="1" ref="H10:H15">+AVERAGE(D10:E10)</f>
        <v>0.24444444444444444</v>
      </c>
      <c r="I10" s="35">
        <f aca="true" t="shared" si="2" ref="I10:I15">+SUM(F10/3200)*1000</f>
        <v>0.15277777777777776</v>
      </c>
    </row>
    <row r="11" spans="3:9" ht="18.75" customHeight="1">
      <c r="C11" s="51" t="s">
        <v>6</v>
      </c>
      <c r="D11" s="40">
        <v>0.26458333333333334</v>
      </c>
      <c r="E11" s="34">
        <f t="shared" si="0"/>
        <v>0.2527777777777777</v>
      </c>
      <c r="F11" s="35">
        <v>0.517361111111111</v>
      </c>
      <c r="G11" s="42"/>
      <c r="H11" s="34">
        <f t="shared" si="1"/>
        <v>0.2586805555555555</v>
      </c>
      <c r="I11" s="35">
        <f t="shared" si="2"/>
        <v>0.1616753472222222</v>
      </c>
    </row>
    <row r="12" spans="3:9" ht="18.75" customHeight="1">
      <c r="C12" s="51" t="s">
        <v>4</v>
      </c>
      <c r="D12" s="40">
        <v>0.26458333333333334</v>
      </c>
      <c r="E12" s="34">
        <f t="shared" si="0"/>
        <v>0.2652777777777778</v>
      </c>
      <c r="F12" s="35">
        <v>0.5298611111111111</v>
      </c>
      <c r="G12" s="42"/>
      <c r="H12" s="34">
        <f t="shared" si="1"/>
        <v>0.26493055555555556</v>
      </c>
      <c r="I12" s="35">
        <f t="shared" si="2"/>
        <v>0.16558159722222224</v>
      </c>
    </row>
    <row r="13" spans="3:9" ht="18.75" customHeight="1">
      <c r="C13" s="51" t="s">
        <v>1</v>
      </c>
      <c r="D13" s="40">
        <v>0.27291666666666664</v>
      </c>
      <c r="E13" s="34">
        <f t="shared" si="0"/>
        <v>0.2736111111111112</v>
      </c>
      <c r="F13" s="35">
        <v>0.5465277777777778</v>
      </c>
      <c r="G13" s="42"/>
      <c r="H13" s="34">
        <f t="shared" si="1"/>
        <v>0.2732638888888889</v>
      </c>
      <c r="I13" s="35">
        <f t="shared" si="2"/>
        <v>0.17078993055555555</v>
      </c>
    </row>
    <row r="14" spans="3:9" ht="18.75" customHeight="1">
      <c r="C14" s="51" t="s">
        <v>8</v>
      </c>
      <c r="D14" s="40">
        <v>0.26458333333333334</v>
      </c>
      <c r="E14" s="34">
        <f t="shared" si="0"/>
        <v>0.24722222222222218</v>
      </c>
      <c r="F14" s="35">
        <v>0.5118055555555555</v>
      </c>
      <c r="G14" s="42"/>
      <c r="H14" s="34">
        <f t="shared" si="1"/>
        <v>0.25590277777777776</v>
      </c>
      <c r="I14" s="35">
        <f t="shared" si="2"/>
        <v>0.1599392361111111</v>
      </c>
    </row>
    <row r="15" spans="3:9" ht="18.75" customHeight="1">
      <c r="C15" s="51" t="s">
        <v>7</v>
      </c>
      <c r="D15" s="40">
        <v>0.27291666666666664</v>
      </c>
      <c r="E15" s="34">
        <f t="shared" si="0"/>
        <v>0.25972222222222224</v>
      </c>
      <c r="F15" s="35">
        <v>0.5326388888888889</v>
      </c>
      <c r="G15" s="42"/>
      <c r="H15" s="34">
        <f t="shared" si="1"/>
        <v>0.26631944444444444</v>
      </c>
      <c r="I15" s="35">
        <f t="shared" si="2"/>
        <v>0.1664496527777778</v>
      </c>
    </row>
    <row r="16" spans="3:9" ht="18.75" customHeight="1">
      <c r="C16" s="51"/>
      <c r="D16" s="40"/>
      <c r="E16" s="34"/>
      <c r="F16" s="35"/>
      <c r="G16" s="42"/>
      <c r="H16" s="34"/>
      <c r="I16" s="35"/>
    </row>
    <row r="17" spans="3:9" ht="18.75" customHeight="1">
      <c r="C17" s="30" t="s">
        <v>65</v>
      </c>
      <c r="D17" s="40"/>
      <c r="E17" s="34"/>
      <c r="F17" s="35"/>
      <c r="G17" s="42"/>
      <c r="H17" s="34"/>
      <c r="I17" s="35"/>
    </row>
    <row r="18" spans="3:9" ht="18.75" customHeight="1">
      <c r="C18" s="51" t="s">
        <v>5</v>
      </c>
      <c r="D18" s="40"/>
      <c r="E18" s="34"/>
      <c r="F18" s="35"/>
      <c r="G18" s="42"/>
      <c r="H18" s="34"/>
      <c r="I18" s="35"/>
    </row>
    <row r="19" spans="3:9" ht="18.75" customHeight="1">
      <c r="C19" s="51" t="s">
        <v>60</v>
      </c>
      <c r="D19" s="40"/>
      <c r="E19" s="34"/>
      <c r="F19" s="35"/>
      <c r="G19" s="42"/>
      <c r="H19" s="34"/>
      <c r="I19" s="35"/>
    </row>
    <row r="20" spans="3:9" ht="18.75" customHeight="1">
      <c r="C20" s="51" t="s">
        <v>59</v>
      </c>
      <c r="D20" s="40"/>
      <c r="E20" s="34"/>
      <c r="F20" s="35"/>
      <c r="G20" s="42"/>
      <c r="H20" s="34"/>
      <c r="I20" s="35"/>
    </row>
    <row r="21" spans="3:9" ht="18.75" customHeight="1">
      <c r="C21" s="51" t="s">
        <v>2</v>
      </c>
      <c r="D21" s="40"/>
      <c r="E21" s="34"/>
      <c r="F21" s="35"/>
      <c r="G21" s="42"/>
      <c r="H21" s="34"/>
      <c r="I21" s="35"/>
    </row>
    <row r="22" spans="3:9" ht="18.75" customHeight="1">
      <c r="C22" s="51" t="s">
        <v>3</v>
      </c>
      <c r="D22" s="40"/>
      <c r="E22" s="34"/>
      <c r="F22" s="35"/>
      <c r="G22" s="42"/>
      <c r="H22" s="34"/>
      <c r="I22" s="35"/>
    </row>
    <row r="23" spans="3:9" ht="18.75" customHeight="1">
      <c r="C23" s="51" t="s">
        <v>157</v>
      </c>
      <c r="D23" s="32"/>
      <c r="E23" s="36"/>
      <c r="F23" s="37"/>
      <c r="G23" s="42" t="s">
        <v>157</v>
      </c>
      <c r="H23" s="5"/>
      <c r="I23" s="12"/>
    </row>
    <row r="24" spans="3:9" ht="18.75" customHeight="1">
      <c r="C24" s="30" t="s">
        <v>58</v>
      </c>
      <c r="D24" s="32"/>
      <c r="E24" s="36"/>
      <c r="F24" s="37"/>
      <c r="G24" s="21"/>
      <c r="H24" s="5"/>
      <c r="I24" s="12"/>
    </row>
    <row r="25" spans="3:9" ht="18.75" customHeight="1">
      <c r="C25" s="51" t="s">
        <v>56</v>
      </c>
      <c r="D25" s="40" t="s">
        <v>157</v>
      </c>
      <c r="E25" s="36"/>
      <c r="F25" s="37"/>
      <c r="G25" s="42" t="s">
        <v>157</v>
      </c>
      <c r="H25" s="5"/>
      <c r="I25" s="35" t="s">
        <v>157</v>
      </c>
    </row>
    <row r="26" spans="3:9" ht="18.75" customHeight="1">
      <c r="C26" s="51" t="s">
        <v>161</v>
      </c>
      <c r="D26" s="40" t="s">
        <v>157</v>
      </c>
      <c r="E26" s="36"/>
      <c r="F26" s="37"/>
      <c r="G26" s="42" t="s">
        <v>157</v>
      </c>
      <c r="H26" s="5"/>
      <c r="I26" s="35" t="s">
        <v>157</v>
      </c>
    </row>
    <row r="27" spans="3:9" ht="18.75" customHeight="1">
      <c r="C27" s="11" t="s">
        <v>157</v>
      </c>
      <c r="D27" s="32"/>
      <c r="E27" s="36"/>
      <c r="F27" s="37"/>
      <c r="G27" s="21"/>
      <c r="H27" s="5"/>
      <c r="I27" s="12"/>
    </row>
    <row r="28" spans="3:9" ht="18.75" customHeight="1">
      <c r="C28" s="11" t="s">
        <v>157</v>
      </c>
      <c r="D28" s="32"/>
      <c r="E28" s="36"/>
      <c r="F28" s="37"/>
      <c r="G28" s="21"/>
      <c r="H28" s="5"/>
      <c r="I28" s="12"/>
    </row>
    <row r="29" spans="3:9" ht="18.75" customHeight="1">
      <c r="C29" s="11"/>
      <c r="D29" s="32"/>
      <c r="E29" s="36"/>
      <c r="F29" s="37"/>
      <c r="G29" s="21"/>
      <c r="H29" s="5"/>
      <c r="I29" s="12"/>
    </row>
    <row r="30" spans="3:9" ht="18.75" customHeight="1">
      <c r="C30" s="11"/>
      <c r="D30" s="32"/>
      <c r="E30" s="36"/>
      <c r="F30" s="37"/>
      <c r="G30" s="21"/>
      <c r="H30" s="5"/>
      <c r="I30" s="12"/>
    </row>
    <row r="31" spans="3:9" ht="18.75" customHeight="1">
      <c r="C31" s="11"/>
      <c r="D31" s="32"/>
      <c r="E31" s="36"/>
      <c r="F31" s="37"/>
      <c r="G31" s="21"/>
      <c r="H31" s="5"/>
      <c r="I31" s="12"/>
    </row>
    <row r="32" spans="3:9" ht="18.75" customHeight="1" thickBot="1">
      <c r="C32" s="13"/>
      <c r="D32" s="33"/>
      <c r="E32" s="38"/>
      <c r="F32" s="39"/>
      <c r="G32" s="22"/>
      <c r="H32" s="23"/>
      <c r="I32" s="15"/>
    </row>
    <row r="33" ht="15.75">
      <c r="D33" s="41"/>
    </row>
    <row r="34" ht="15.75">
      <c r="D34" s="41"/>
    </row>
    <row r="35" ht="15.75">
      <c r="D35" s="41"/>
    </row>
    <row r="36" ht="15.75">
      <c r="D36" s="41"/>
    </row>
    <row r="37" ht="15.75">
      <c r="D37" s="41"/>
    </row>
  </sheetData>
  <sheetProtection/>
  <mergeCells count="1">
    <mergeCell ref="D7:E7"/>
  </mergeCells>
  <printOptions/>
  <pageMargins left="0.5" right="0.5" top="0.5" bottom="0.5" header="0.5" footer="0.5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6"/>
  <sheetViews>
    <sheetView zoomScalePageLayoutView="0" workbookViewId="0" topLeftCell="A7">
      <selection activeCell="L7" sqref="L7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8" width="10.50390625" style="0" customWidth="1"/>
    <col min="9" max="9" width="8.375" style="0" customWidth="1"/>
    <col min="10" max="10" width="9.50390625" style="0" customWidth="1"/>
    <col min="11" max="11" width="12.00390625" style="0" customWidth="1"/>
  </cols>
  <sheetData>
    <row r="5" ht="16.5" thickBot="1"/>
    <row r="6" spans="3:11" ht="21" customHeight="1">
      <c r="C6" s="16" t="s">
        <v>62</v>
      </c>
      <c r="D6" s="28" t="s">
        <v>63</v>
      </c>
      <c r="E6" s="28"/>
      <c r="F6" s="28"/>
      <c r="G6" s="28"/>
      <c r="H6" s="6"/>
      <c r="I6" s="16" t="s">
        <v>157</v>
      </c>
      <c r="J6" s="28"/>
      <c r="K6" s="17"/>
    </row>
    <row r="7" spans="3:11" ht="21" customHeight="1">
      <c r="C7" s="18" t="s">
        <v>155</v>
      </c>
      <c r="D7" s="1" t="s">
        <v>157</v>
      </c>
      <c r="E7" s="1"/>
      <c r="F7" s="1"/>
      <c r="G7" s="1"/>
      <c r="H7" s="7"/>
      <c r="I7" s="18"/>
      <c r="J7" s="1"/>
      <c r="K7" s="19"/>
    </row>
    <row r="8" spans="3:11" ht="19.5" customHeight="1" thickBot="1">
      <c r="C8" s="8" t="s">
        <v>157</v>
      </c>
      <c r="D8" s="2" t="s">
        <v>157</v>
      </c>
      <c r="E8" s="2"/>
      <c r="F8" s="2"/>
      <c r="G8" s="2"/>
      <c r="H8" s="9"/>
      <c r="I8" s="8"/>
      <c r="J8" s="2"/>
      <c r="K8" s="20"/>
    </row>
    <row r="9" spans="3:11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</row>
    <row r="10" spans="3:12" ht="21.75" customHeight="1">
      <c r="C10" s="60" t="s">
        <v>66</v>
      </c>
      <c r="D10" s="63">
        <v>0.22569444444444445</v>
      </c>
      <c r="E10" s="34">
        <f aca="true" t="shared" si="0" ref="E10:E16">+F10-D10</f>
        <v>0.2548611111111111</v>
      </c>
      <c r="F10" s="64">
        <v>0.48055555555555557</v>
      </c>
      <c r="G10" s="34">
        <f aca="true" t="shared" si="1" ref="G10:G16">+H10-F10</f>
        <v>0.2444444444444444</v>
      </c>
      <c r="H10" s="65">
        <v>0.725</v>
      </c>
      <c r="I10" s="27"/>
      <c r="J10" s="34">
        <f aca="true" t="shared" si="2" ref="J10:J16">+AVERAGE(D10,E10,G10)</f>
        <v>0.2416666666666666</v>
      </c>
      <c r="K10" s="35">
        <f aca="true" t="shared" si="3" ref="K10:K16">+(H10/4800)*1000</f>
        <v>0.15104166666666669</v>
      </c>
      <c r="L10" s="94">
        <f>+K10*5</f>
        <v>0.7552083333333335</v>
      </c>
    </row>
    <row r="11" spans="3:12" ht="21.75" customHeight="1">
      <c r="C11" s="60" t="s">
        <v>67</v>
      </c>
      <c r="D11" s="63">
        <v>0.2340277777777778</v>
      </c>
      <c r="E11" s="34">
        <f t="shared" si="0"/>
        <v>0.25416666666666665</v>
      </c>
      <c r="F11" s="64">
        <v>0.48819444444444443</v>
      </c>
      <c r="G11" s="34">
        <f t="shared" si="1"/>
        <v>0.2361111111111111</v>
      </c>
      <c r="H11" s="65">
        <v>0.7243055555555555</v>
      </c>
      <c r="I11" s="27"/>
      <c r="J11" s="34">
        <f t="shared" si="2"/>
        <v>0.24143518518518517</v>
      </c>
      <c r="K11" s="35">
        <f t="shared" si="3"/>
        <v>0.15089699074074076</v>
      </c>
      <c r="L11" s="94">
        <f aca="true" t="shared" si="4" ref="L11:L16">+K11*5</f>
        <v>0.7544849537037037</v>
      </c>
    </row>
    <row r="12" spans="3:12" ht="24.75" customHeight="1">
      <c r="C12" s="51" t="s">
        <v>17</v>
      </c>
      <c r="D12" s="40">
        <v>0.22847222222222222</v>
      </c>
      <c r="E12" s="34">
        <f t="shared" si="0"/>
        <v>0.2597222222222222</v>
      </c>
      <c r="F12" s="34">
        <v>0.48819444444444443</v>
      </c>
      <c r="G12" s="34">
        <f t="shared" si="1"/>
        <v>0.24374999999999997</v>
      </c>
      <c r="H12" s="35">
        <v>0.7319444444444444</v>
      </c>
      <c r="I12" s="42"/>
      <c r="J12" s="34">
        <f t="shared" si="2"/>
        <v>0.24398148148148144</v>
      </c>
      <c r="K12" s="35">
        <f t="shared" si="3"/>
        <v>0.15248842592592593</v>
      </c>
      <c r="L12" s="94">
        <f t="shared" si="4"/>
        <v>0.7624421296296297</v>
      </c>
    </row>
    <row r="13" spans="3:12" ht="24.75" customHeight="1">
      <c r="C13" s="51" t="s">
        <v>9</v>
      </c>
      <c r="D13" s="40">
        <v>0.22847222222222222</v>
      </c>
      <c r="E13" s="34">
        <f t="shared" si="0"/>
        <v>0.2597222222222222</v>
      </c>
      <c r="F13" s="34">
        <v>0.48819444444444443</v>
      </c>
      <c r="G13" s="34">
        <f t="shared" si="1"/>
        <v>0.23680555555555555</v>
      </c>
      <c r="H13" s="35">
        <v>0.725</v>
      </c>
      <c r="I13" s="42"/>
      <c r="J13" s="34">
        <f t="shared" si="2"/>
        <v>0.2416666666666666</v>
      </c>
      <c r="K13" s="35">
        <f t="shared" si="3"/>
        <v>0.15104166666666669</v>
      </c>
      <c r="L13" s="94">
        <f t="shared" si="4"/>
        <v>0.7552083333333335</v>
      </c>
    </row>
    <row r="14" spans="3:12" ht="24.75" customHeight="1">
      <c r="C14" s="51" t="s">
        <v>14</v>
      </c>
      <c r="D14" s="40">
        <v>0.2340277777777778</v>
      </c>
      <c r="E14" s="34">
        <f t="shared" si="0"/>
        <v>0.2652777777777777</v>
      </c>
      <c r="F14" s="34">
        <v>0.4993055555555555</v>
      </c>
      <c r="G14" s="34">
        <f t="shared" si="1"/>
        <v>0.25972222222222224</v>
      </c>
      <c r="H14" s="35">
        <v>0.7590277777777777</v>
      </c>
      <c r="I14" s="42"/>
      <c r="J14" s="34">
        <f t="shared" si="2"/>
        <v>0.25300925925925927</v>
      </c>
      <c r="K14" s="35">
        <f t="shared" si="3"/>
        <v>0.15813078703703703</v>
      </c>
      <c r="L14" s="94">
        <f t="shared" si="4"/>
        <v>0.7906539351851851</v>
      </c>
    </row>
    <row r="15" spans="3:12" ht="24.75" customHeight="1">
      <c r="C15" s="51" t="s">
        <v>20</v>
      </c>
      <c r="D15" s="40">
        <v>0.24027777777777778</v>
      </c>
      <c r="E15" s="34">
        <f t="shared" si="0"/>
        <v>0.24444444444444444</v>
      </c>
      <c r="F15" s="34">
        <v>0.4847222222222222</v>
      </c>
      <c r="G15" s="34">
        <f t="shared" si="1"/>
        <v>0.24027777777777776</v>
      </c>
      <c r="H15" s="35">
        <v>0.725</v>
      </c>
      <c r="I15" s="42"/>
      <c r="J15" s="34">
        <f t="shared" si="2"/>
        <v>0.24166666666666667</v>
      </c>
      <c r="K15" s="35">
        <f t="shared" si="3"/>
        <v>0.15104166666666669</v>
      </c>
      <c r="L15" s="94">
        <f t="shared" si="4"/>
        <v>0.7552083333333335</v>
      </c>
    </row>
    <row r="16" spans="3:12" ht="24.75" customHeight="1">
      <c r="C16" s="51" t="s">
        <v>19</v>
      </c>
      <c r="D16" s="40">
        <v>0.24027777777777778</v>
      </c>
      <c r="E16" s="34">
        <f t="shared" si="0"/>
        <v>0.2715277777777777</v>
      </c>
      <c r="F16" s="34">
        <v>0.5118055555555555</v>
      </c>
      <c r="G16" s="34">
        <f t="shared" si="1"/>
        <v>0.2611111111111112</v>
      </c>
      <c r="H16" s="35">
        <v>0.7729166666666667</v>
      </c>
      <c r="I16" s="42"/>
      <c r="J16" s="34">
        <f t="shared" si="2"/>
        <v>0.2576388888888889</v>
      </c>
      <c r="K16" s="35">
        <f t="shared" si="3"/>
        <v>0.16102430555555555</v>
      </c>
      <c r="L16" s="94">
        <f t="shared" si="4"/>
        <v>0.8051215277777778</v>
      </c>
    </row>
    <row r="17" spans="3:11" ht="24.75" customHeight="1">
      <c r="C17" s="30" t="s">
        <v>157</v>
      </c>
      <c r="D17" s="40"/>
      <c r="E17" s="34"/>
      <c r="F17" s="34"/>
      <c r="G17" s="49"/>
      <c r="H17" s="37"/>
      <c r="I17" s="42"/>
      <c r="J17" s="34"/>
      <c r="K17" s="35"/>
    </row>
    <row r="18" spans="3:11" ht="24.75" customHeight="1">
      <c r="C18" s="30" t="s">
        <v>50</v>
      </c>
      <c r="D18" s="40"/>
      <c r="E18" s="34"/>
      <c r="F18" s="34"/>
      <c r="G18" s="49"/>
      <c r="H18" s="37"/>
      <c r="I18" s="42"/>
      <c r="J18" s="34"/>
      <c r="K18" s="35"/>
    </row>
    <row r="19" spans="3:11" ht="24.75" customHeight="1">
      <c r="C19" s="51" t="s">
        <v>13</v>
      </c>
      <c r="D19" s="40">
        <v>0.24722222222222223</v>
      </c>
      <c r="E19" s="34">
        <f aca="true" t="shared" si="5" ref="E19:E24">+F19-D19</f>
        <v>0.2930555555555555</v>
      </c>
      <c r="F19" s="34">
        <v>0.5402777777777777</v>
      </c>
      <c r="G19" s="34">
        <f aca="true" t="shared" si="6" ref="G19:G24">+H19-F19</f>
        <v>0.2881944444444444</v>
      </c>
      <c r="H19" s="35">
        <v>0.8284722222222222</v>
      </c>
      <c r="I19" s="42"/>
      <c r="J19" s="34">
        <f aca="true" t="shared" si="7" ref="J19:J24">+AVERAGE(D19,E19,G19)</f>
        <v>0.2761574074074074</v>
      </c>
      <c r="K19" s="35">
        <f aca="true" t="shared" si="8" ref="K19:K24">+(H19/4800)*1000</f>
        <v>0.17259837962962962</v>
      </c>
    </row>
    <row r="20" spans="3:11" ht="24.75" customHeight="1">
      <c r="C20" s="51" t="s">
        <v>24</v>
      </c>
      <c r="D20" s="40">
        <v>0.2465277777777778</v>
      </c>
      <c r="E20" s="34">
        <f t="shared" si="5"/>
        <v>0.2826388888888889</v>
      </c>
      <c r="F20" s="34">
        <v>0.5291666666666667</v>
      </c>
      <c r="G20" s="34">
        <f t="shared" si="6"/>
        <v>0.26111111111111107</v>
      </c>
      <c r="H20" s="35">
        <v>0.7902777777777777</v>
      </c>
      <c r="I20" s="42"/>
      <c r="J20" s="34">
        <f t="shared" si="7"/>
        <v>0.2634259259259259</v>
      </c>
      <c r="K20" s="35">
        <f t="shared" si="8"/>
        <v>0.16464120370370372</v>
      </c>
    </row>
    <row r="21" spans="3:11" ht="24.75" customHeight="1">
      <c r="C21" s="51" t="s">
        <v>10</v>
      </c>
      <c r="D21" s="40">
        <v>0.2638888888888889</v>
      </c>
      <c r="E21" s="34">
        <f t="shared" si="5"/>
        <v>0.2888888888888889</v>
      </c>
      <c r="F21" s="34">
        <v>0.5527777777777778</v>
      </c>
      <c r="G21" s="34">
        <f t="shared" si="6"/>
        <v>0.27569444444444435</v>
      </c>
      <c r="H21" s="35">
        <v>0.8284722222222222</v>
      </c>
      <c r="I21" s="42"/>
      <c r="J21" s="34">
        <f t="shared" si="7"/>
        <v>0.2761574074074074</v>
      </c>
      <c r="K21" s="35">
        <f t="shared" si="8"/>
        <v>0.17259837962962962</v>
      </c>
    </row>
    <row r="22" spans="3:11" ht="24.75" customHeight="1">
      <c r="C22" s="51" t="s">
        <v>51</v>
      </c>
      <c r="D22" s="40">
        <v>0.2916666666666667</v>
      </c>
      <c r="E22" s="34">
        <f t="shared" si="5"/>
        <v>0.34583333333333327</v>
      </c>
      <c r="F22" s="34">
        <v>0.6375</v>
      </c>
      <c r="G22" s="34">
        <f t="shared" si="6"/>
        <v>0.3152777777777779</v>
      </c>
      <c r="H22" s="35">
        <v>0.9527777777777778</v>
      </c>
      <c r="I22" s="42"/>
      <c r="J22" s="34">
        <f t="shared" si="7"/>
        <v>0.3175925925925926</v>
      </c>
      <c r="K22" s="35">
        <f t="shared" si="8"/>
        <v>0.19849537037037038</v>
      </c>
    </row>
    <row r="23" spans="3:11" ht="24.75" customHeight="1">
      <c r="C23" s="51" t="s">
        <v>23</v>
      </c>
      <c r="D23" s="40">
        <v>0.30416666666666664</v>
      </c>
      <c r="E23" s="34">
        <f t="shared" si="5"/>
        <v>0.3333333333333333</v>
      </c>
      <c r="F23" s="34">
        <v>0.6375</v>
      </c>
      <c r="G23" s="34">
        <f t="shared" si="6"/>
        <v>0.3243055555555555</v>
      </c>
      <c r="H23" s="35">
        <v>0.9618055555555555</v>
      </c>
      <c r="I23" s="42"/>
      <c r="J23" s="34">
        <f t="shared" si="7"/>
        <v>0.3206018518518518</v>
      </c>
      <c r="K23" s="35">
        <f t="shared" si="8"/>
        <v>0.20037615740740738</v>
      </c>
    </row>
    <row r="24" spans="3:11" ht="24.75" customHeight="1">
      <c r="C24" s="51" t="s">
        <v>52</v>
      </c>
      <c r="D24" s="40">
        <v>0.3368055555555556</v>
      </c>
      <c r="E24" s="34">
        <f t="shared" si="5"/>
        <v>0.38749999999999996</v>
      </c>
      <c r="F24" s="34">
        <v>0.7243055555555555</v>
      </c>
      <c r="G24" s="34">
        <f t="shared" si="6"/>
        <v>0.37708333333333344</v>
      </c>
      <c r="H24" s="66" t="s">
        <v>68</v>
      </c>
      <c r="I24" s="42"/>
      <c r="J24" s="34">
        <f t="shared" si="7"/>
        <v>0.36712962962962964</v>
      </c>
      <c r="K24" s="35">
        <f t="shared" si="8"/>
        <v>0.22945601851851855</v>
      </c>
    </row>
    <row r="25" spans="3:11" ht="24.75" customHeight="1">
      <c r="C25" s="30" t="s">
        <v>157</v>
      </c>
      <c r="D25" s="40"/>
      <c r="E25" s="34"/>
      <c r="F25" s="34"/>
      <c r="G25" s="49"/>
      <c r="H25" s="37"/>
      <c r="I25" s="45"/>
      <c r="J25" s="34"/>
      <c r="K25" s="35"/>
    </row>
    <row r="26" spans="3:11" ht="24.75" customHeight="1">
      <c r="C26" s="30" t="s">
        <v>53</v>
      </c>
      <c r="D26" s="32"/>
      <c r="E26" s="34"/>
      <c r="F26" s="36"/>
      <c r="G26" s="48"/>
      <c r="H26" s="37"/>
      <c r="I26" s="44"/>
      <c r="J26" s="36"/>
      <c r="K26" s="37"/>
    </row>
    <row r="27" spans="3:11" ht="24.75" customHeight="1">
      <c r="C27" s="11" t="s">
        <v>22</v>
      </c>
      <c r="D27" s="32"/>
      <c r="E27" s="34"/>
      <c r="F27" s="36"/>
      <c r="G27" s="48"/>
      <c r="H27" s="37"/>
      <c r="I27" s="44"/>
      <c r="J27" s="36"/>
      <c r="K27" s="37"/>
    </row>
    <row r="28" spans="3:11" ht="24.75" customHeight="1">
      <c r="C28" s="51" t="s">
        <v>11</v>
      </c>
      <c r="D28" s="40"/>
      <c r="E28" s="5"/>
      <c r="F28" s="5"/>
      <c r="G28" s="4"/>
      <c r="H28" s="12"/>
      <c r="I28" s="42"/>
      <c r="J28" s="34"/>
      <c r="K28" s="35"/>
    </row>
    <row r="29" spans="3:11" ht="24.75" customHeight="1">
      <c r="C29" s="11" t="s">
        <v>18</v>
      </c>
      <c r="D29" s="40"/>
      <c r="E29" s="34"/>
      <c r="F29" s="34"/>
      <c r="G29" s="49"/>
      <c r="H29" s="37"/>
      <c r="I29" s="42"/>
      <c r="J29" s="34"/>
      <c r="K29" s="35"/>
    </row>
    <row r="30" spans="3:11" ht="24.75" customHeight="1">
      <c r="C30" s="53" t="s">
        <v>12</v>
      </c>
      <c r="D30" s="40"/>
      <c r="E30" s="5"/>
      <c r="F30" s="5"/>
      <c r="G30" s="4"/>
      <c r="H30" s="12"/>
      <c r="I30" s="42"/>
      <c r="J30" s="34"/>
      <c r="K30" s="35"/>
    </row>
    <row r="31" spans="3:11" ht="24.75" customHeight="1">
      <c r="C31" s="53" t="s">
        <v>16</v>
      </c>
      <c r="D31" s="58"/>
      <c r="E31" s="54"/>
      <c r="F31" s="54"/>
      <c r="G31" s="55"/>
      <c r="H31" s="56"/>
      <c r="I31" s="59"/>
      <c r="J31" s="34"/>
      <c r="K31" s="35"/>
    </row>
    <row r="32" spans="3:11" ht="24.75" customHeight="1">
      <c r="C32" s="53" t="s">
        <v>54</v>
      </c>
      <c r="D32" s="58"/>
      <c r="E32" s="54"/>
      <c r="F32" s="54"/>
      <c r="G32" s="55"/>
      <c r="H32" s="56"/>
      <c r="I32" s="59"/>
      <c r="J32" s="34"/>
      <c r="K32" s="35"/>
    </row>
    <row r="33" spans="3:11" ht="24.75" customHeight="1">
      <c r="C33" s="53" t="s">
        <v>55</v>
      </c>
      <c r="D33" s="58"/>
      <c r="E33" s="54"/>
      <c r="F33" s="54"/>
      <c r="G33" s="55"/>
      <c r="H33" s="56"/>
      <c r="I33" s="59"/>
      <c r="J33" s="34"/>
      <c r="K33" s="35"/>
    </row>
    <row r="34" spans="3:11" ht="24.75" customHeight="1">
      <c r="C34" s="53" t="s">
        <v>157</v>
      </c>
      <c r="D34" s="58"/>
      <c r="E34" s="54"/>
      <c r="F34" s="54"/>
      <c r="G34" s="55"/>
      <c r="H34" s="56"/>
      <c r="I34" s="59"/>
      <c r="J34" s="34"/>
      <c r="K34" s="35"/>
    </row>
    <row r="35" spans="3:11" ht="24.75" customHeight="1">
      <c r="C35" s="53" t="s">
        <v>157</v>
      </c>
      <c r="D35" s="58"/>
      <c r="E35" s="54"/>
      <c r="F35" s="54"/>
      <c r="G35" s="55"/>
      <c r="H35" s="56"/>
      <c r="I35" s="59"/>
      <c r="J35" s="61"/>
      <c r="K35" s="62"/>
    </row>
    <row r="36" spans="3:11" ht="24.75" customHeight="1" thickBot="1">
      <c r="C36" s="13"/>
      <c r="D36" s="24"/>
      <c r="E36" s="23"/>
      <c r="F36" s="23"/>
      <c r="G36" s="14"/>
      <c r="H36" s="15"/>
      <c r="I36" s="22"/>
      <c r="J36" s="23"/>
      <c r="K36" s="15"/>
    </row>
  </sheetData>
  <sheetProtection/>
  <printOptions/>
  <pageMargins left="0.5" right="0.5" top="0.5" bottom="0.5" header="0.5" footer="0.5"/>
  <pageSetup fitToHeight="1" fitToWidth="1" orientation="portrait" paperSize="9" scale="7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29"/>
  <sheetViews>
    <sheetView zoomScalePageLayoutView="0" workbookViewId="0" topLeftCell="B7">
      <selection activeCell="H15" sqref="H15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1.50390625" style="0" customWidth="1"/>
  </cols>
  <sheetData>
    <row r="5" ht="16.5" thickBot="1"/>
    <row r="6" spans="3:9" ht="18" customHeight="1">
      <c r="C6" s="16" t="s">
        <v>62</v>
      </c>
      <c r="D6" s="28" t="s">
        <v>80</v>
      </c>
      <c r="E6" s="28"/>
      <c r="F6" s="6"/>
      <c r="G6" s="16" t="s">
        <v>157</v>
      </c>
      <c r="H6" s="28"/>
      <c r="I6" s="17"/>
    </row>
    <row r="7" spans="3:9" ht="15.75">
      <c r="C7" s="18" t="s">
        <v>79</v>
      </c>
      <c r="D7" s="96" t="s">
        <v>157</v>
      </c>
      <c r="E7" s="96"/>
      <c r="F7" s="7"/>
      <c r="G7" s="18"/>
      <c r="H7" s="57"/>
      <c r="I7" s="19"/>
    </row>
    <row r="8" spans="3:9" ht="27.75" customHeight="1" thickBot="1">
      <c r="C8" s="8" t="s">
        <v>157</v>
      </c>
      <c r="D8" s="2" t="s">
        <v>157</v>
      </c>
      <c r="E8" s="2"/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22.5" customHeight="1">
      <c r="C10" s="51" t="s">
        <v>0</v>
      </c>
      <c r="D10" s="40">
        <v>0.2520833333333333</v>
      </c>
      <c r="E10" s="34">
        <f aca="true" t="shared" si="0" ref="E10:E15">+F10-D10</f>
        <v>0.29027777777777786</v>
      </c>
      <c r="F10" s="35">
        <v>0.5423611111111112</v>
      </c>
      <c r="G10" s="42">
        <v>0.6729166666666666</v>
      </c>
      <c r="H10" s="34">
        <f aca="true" t="shared" si="1" ref="H10:H15">+AVERAGE(D10:E10)</f>
        <v>0.2711805555555556</v>
      </c>
      <c r="I10" s="35">
        <f aca="true" t="shared" si="2" ref="I10:I15">+SUM(F10/3200)*1000</f>
        <v>0.16948784722222224</v>
      </c>
    </row>
    <row r="11" spans="3:9" ht="22.5" customHeight="1">
      <c r="C11" s="51" t="s">
        <v>6</v>
      </c>
      <c r="D11" s="40">
        <v>0.2673611111111111</v>
      </c>
      <c r="E11" s="34">
        <f t="shared" si="0"/>
        <v>0.27986111111111106</v>
      </c>
      <c r="F11" s="35">
        <v>0.5472222222222222</v>
      </c>
      <c r="G11" s="42">
        <v>0.675</v>
      </c>
      <c r="H11" s="34">
        <f t="shared" si="1"/>
        <v>0.2736111111111111</v>
      </c>
      <c r="I11" s="35">
        <f t="shared" si="2"/>
        <v>0.17100694444444445</v>
      </c>
    </row>
    <row r="12" spans="3:9" ht="22.5" customHeight="1">
      <c r="C12" s="51" t="s">
        <v>8</v>
      </c>
      <c r="D12" s="40">
        <v>0.27152777777777776</v>
      </c>
      <c r="E12" s="34">
        <f t="shared" si="0"/>
        <v>0.2923611111111111</v>
      </c>
      <c r="F12" s="35">
        <v>0.5638888888888889</v>
      </c>
      <c r="G12" s="42">
        <v>0.69375</v>
      </c>
      <c r="H12" s="34">
        <f t="shared" si="1"/>
        <v>0.28194444444444444</v>
      </c>
      <c r="I12" s="35">
        <f t="shared" si="2"/>
        <v>0.17621527777777776</v>
      </c>
    </row>
    <row r="13" spans="3:9" ht="22.5" customHeight="1">
      <c r="C13" s="51" t="s">
        <v>7</v>
      </c>
      <c r="D13" s="40">
        <v>0.27291666666666664</v>
      </c>
      <c r="E13" s="34">
        <f t="shared" si="0"/>
        <v>0.29583333333333334</v>
      </c>
      <c r="F13" s="35">
        <v>0.56875</v>
      </c>
      <c r="G13" s="42">
        <v>0.6979166666666666</v>
      </c>
      <c r="H13" s="34">
        <f t="shared" si="1"/>
        <v>0.284375</v>
      </c>
      <c r="I13" s="35">
        <f t="shared" si="2"/>
        <v>0.177734375</v>
      </c>
    </row>
    <row r="14" spans="3:9" ht="22.5" customHeight="1">
      <c r="C14" s="51" t="s">
        <v>1</v>
      </c>
      <c r="D14" s="40">
        <v>0.2777777777777778</v>
      </c>
      <c r="E14" s="34">
        <f t="shared" si="0"/>
        <v>0.29861111111111116</v>
      </c>
      <c r="F14" s="35">
        <v>0.576388888888889</v>
      </c>
      <c r="G14" s="42">
        <v>0.7041666666666666</v>
      </c>
      <c r="H14" s="34">
        <f t="shared" si="1"/>
        <v>0.2881944444444445</v>
      </c>
      <c r="I14" s="35">
        <f t="shared" si="2"/>
        <v>0.1801215277777778</v>
      </c>
    </row>
    <row r="15" spans="3:9" ht="22.5" customHeight="1">
      <c r="C15" s="51" t="s">
        <v>4</v>
      </c>
      <c r="D15" s="40">
        <v>0.28194444444444444</v>
      </c>
      <c r="E15" s="34">
        <f t="shared" si="0"/>
        <v>0.33472222222222225</v>
      </c>
      <c r="F15" s="35">
        <v>0.6166666666666667</v>
      </c>
      <c r="G15" s="42">
        <v>0.7611111111111111</v>
      </c>
      <c r="H15" s="34">
        <f t="shared" si="1"/>
        <v>0.30833333333333335</v>
      </c>
      <c r="I15" s="35">
        <f t="shared" si="2"/>
        <v>0.19270833333333334</v>
      </c>
    </row>
    <row r="16" spans="3:9" ht="22.5" customHeight="1">
      <c r="C16" s="51" t="s">
        <v>60</v>
      </c>
      <c r="D16" s="40">
        <v>0.2972222222222222</v>
      </c>
      <c r="E16" s="34">
        <f>+F16-D16</f>
        <v>0.3229166666666667</v>
      </c>
      <c r="F16" s="35">
        <v>0.6201388888888889</v>
      </c>
      <c r="G16" s="42">
        <v>0.7625</v>
      </c>
      <c r="H16" s="34">
        <f>+AVERAGE(D16:E16)</f>
        <v>0.31006944444444445</v>
      </c>
      <c r="I16" s="35">
        <f>+SUM(F16/3200)*1000</f>
        <v>0.1937934027777778</v>
      </c>
    </row>
    <row r="17" spans="3:9" ht="22.5" customHeight="1">
      <c r="C17" s="51" t="s">
        <v>2</v>
      </c>
      <c r="D17" s="40">
        <v>0.3048611111111111</v>
      </c>
      <c r="E17" s="34">
        <f>+F17-D17</f>
        <v>0.34513888888888894</v>
      </c>
      <c r="F17" s="35">
        <v>0.65</v>
      </c>
      <c r="G17" s="42">
        <v>0.7868055555555555</v>
      </c>
      <c r="H17" s="34">
        <f>+AVERAGE(D17:E17)</f>
        <v>0.325</v>
      </c>
      <c r="I17" s="35">
        <f>+SUM(F17/3200)*1000</f>
        <v>0.20312500000000003</v>
      </c>
    </row>
    <row r="18" spans="3:9" ht="22.5" customHeight="1">
      <c r="C18" s="51" t="s">
        <v>5</v>
      </c>
      <c r="D18" s="40">
        <v>0.31319444444444444</v>
      </c>
      <c r="E18" s="34">
        <f>+F18-D18</f>
        <v>0.34097222222222223</v>
      </c>
      <c r="F18" s="35">
        <v>0.6541666666666667</v>
      </c>
      <c r="G18" s="42">
        <v>0.8041666666666667</v>
      </c>
      <c r="H18" s="34">
        <f>+AVERAGE(D18:E18)</f>
        <v>0.32708333333333334</v>
      </c>
      <c r="I18" s="35">
        <f>+SUM(F18/3200)*1000</f>
        <v>0.20442708333333334</v>
      </c>
    </row>
    <row r="19" spans="3:9" ht="18.75" customHeight="1">
      <c r="C19" s="51" t="s">
        <v>157</v>
      </c>
      <c r="D19" s="32"/>
      <c r="E19" s="36"/>
      <c r="F19" s="37"/>
      <c r="G19" s="42" t="s">
        <v>157</v>
      </c>
      <c r="H19" s="5"/>
      <c r="I19" s="12"/>
    </row>
    <row r="20" spans="3:9" ht="18.75" customHeight="1">
      <c r="C20" s="30" t="s">
        <v>58</v>
      </c>
      <c r="D20" s="32"/>
      <c r="E20" s="36"/>
      <c r="F20" s="37"/>
      <c r="G20" s="21"/>
      <c r="H20" s="5"/>
      <c r="I20" s="12"/>
    </row>
    <row r="21" spans="3:9" ht="25.5" customHeight="1">
      <c r="C21" s="51" t="s">
        <v>56</v>
      </c>
      <c r="D21" s="40">
        <v>0.32708333333333334</v>
      </c>
      <c r="E21" s="36"/>
      <c r="F21" s="37"/>
      <c r="G21" s="42" t="s">
        <v>157</v>
      </c>
      <c r="H21" s="5"/>
      <c r="I21" s="35" t="s">
        <v>157</v>
      </c>
    </row>
    <row r="22" spans="3:9" ht="25.5" customHeight="1">
      <c r="C22" s="51" t="s">
        <v>78</v>
      </c>
      <c r="D22" s="40">
        <v>0.32222222222222224</v>
      </c>
      <c r="E22" s="36"/>
      <c r="F22" s="37"/>
      <c r="G22" s="42" t="s">
        <v>157</v>
      </c>
      <c r="H22" s="5"/>
      <c r="I22" s="35" t="s">
        <v>157</v>
      </c>
    </row>
    <row r="23" spans="3:9" ht="18.75" customHeight="1">
      <c r="C23" s="11" t="s">
        <v>157</v>
      </c>
      <c r="D23" s="32"/>
      <c r="E23" s="36"/>
      <c r="F23" s="37"/>
      <c r="G23" s="21"/>
      <c r="H23" s="5"/>
      <c r="I23" s="12"/>
    </row>
    <row r="24" spans="3:9" ht="18.75" customHeight="1" thickBot="1">
      <c r="C24" s="13"/>
      <c r="D24" s="33"/>
      <c r="E24" s="38"/>
      <c r="F24" s="39"/>
      <c r="G24" s="22"/>
      <c r="H24" s="23"/>
      <c r="I24" s="15"/>
    </row>
    <row r="25" ht="15.75">
      <c r="D25" s="41"/>
    </row>
    <row r="26" ht="15.75">
      <c r="D26" s="41"/>
    </row>
    <row r="27" ht="15.75">
      <c r="D27" s="41"/>
    </row>
    <row r="28" ht="15.75">
      <c r="D28" s="41"/>
    </row>
    <row r="29" ht="15.75">
      <c r="D29" s="41"/>
    </row>
  </sheetData>
  <sheetProtection/>
  <mergeCells count="1">
    <mergeCell ref="D7:E7"/>
  </mergeCells>
  <printOptions/>
  <pageMargins left="0.5" right="0.5" top="0.75" bottom="0.75" header="0.5" footer="0.5"/>
  <pageSetup fitToHeight="1" fitToWidth="1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0"/>
  <sheetViews>
    <sheetView zoomScalePageLayoutView="0" workbookViewId="0" topLeftCell="B7">
      <selection activeCell="L11" sqref="L11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9.625" style="0" customWidth="1"/>
    <col min="5" max="5" width="8.50390625" style="0" customWidth="1"/>
    <col min="6" max="6" width="10.50390625" style="0" customWidth="1"/>
    <col min="7" max="7" width="9.125" style="0" customWidth="1"/>
    <col min="8" max="8" width="10.50390625" style="0" customWidth="1"/>
    <col min="9" max="9" width="8.375" style="0" customWidth="1"/>
    <col min="10" max="10" width="9.50390625" style="0" customWidth="1"/>
    <col min="11" max="11" width="12.00390625" style="0" customWidth="1"/>
  </cols>
  <sheetData>
    <row r="5" ht="16.5" thickBot="1"/>
    <row r="6" spans="3:11" ht="21" customHeight="1">
      <c r="C6" s="16" t="s">
        <v>84</v>
      </c>
      <c r="D6" s="28" t="s">
        <v>80</v>
      </c>
      <c r="E6" s="28"/>
      <c r="F6" s="28"/>
      <c r="G6" s="28"/>
      <c r="H6" s="6"/>
      <c r="I6" s="16" t="s">
        <v>157</v>
      </c>
      <c r="J6" s="28"/>
      <c r="K6" s="17"/>
    </row>
    <row r="7" spans="3:12" ht="21" customHeight="1">
      <c r="C7" s="18" t="s">
        <v>155</v>
      </c>
      <c r="D7" s="1" t="s">
        <v>157</v>
      </c>
      <c r="E7" s="1"/>
      <c r="F7" s="1"/>
      <c r="G7" s="1"/>
      <c r="H7" s="7"/>
      <c r="I7" s="18"/>
      <c r="J7" s="1"/>
      <c r="K7" s="19"/>
      <c r="L7">
        <v>4915</v>
      </c>
    </row>
    <row r="8" spans="3:12" ht="19.5" customHeight="1" thickBot="1">
      <c r="C8" s="8" t="s">
        <v>157</v>
      </c>
      <c r="D8" s="2" t="s">
        <v>157</v>
      </c>
      <c r="E8" s="2"/>
      <c r="F8" s="2"/>
      <c r="G8" s="2"/>
      <c r="H8" s="9" t="s">
        <v>70</v>
      </c>
      <c r="I8" s="8"/>
      <c r="J8" s="2"/>
      <c r="K8" s="20"/>
      <c r="L8" t="s">
        <v>162</v>
      </c>
    </row>
    <row r="9" spans="3:12" ht="21.75" customHeight="1" thickTop="1">
      <c r="C9" s="50" t="s">
        <v>49</v>
      </c>
      <c r="D9" s="25" t="s">
        <v>158</v>
      </c>
      <c r="E9" s="29" t="s">
        <v>26</v>
      </c>
      <c r="F9" s="29" t="s">
        <v>29</v>
      </c>
      <c r="G9" s="47" t="s">
        <v>30</v>
      </c>
      <c r="H9" s="46" t="s">
        <v>31</v>
      </c>
      <c r="I9" s="27" t="s">
        <v>159</v>
      </c>
      <c r="J9" s="29" t="s">
        <v>160</v>
      </c>
      <c r="K9" s="26" t="s">
        <v>46</v>
      </c>
      <c r="L9" s="95" t="s">
        <v>163</v>
      </c>
    </row>
    <row r="10" spans="3:12" ht="21.75" customHeight="1">
      <c r="C10" s="60" t="s">
        <v>66</v>
      </c>
      <c r="D10" s="63">
        <v>0.22013888888888888</v>
      </c>
      <c r="E10" s="34">
        <f aca="true" t="shared" si="0" ref="E10:E17">+F10-D10</f>
        <v>0.25</v>
      </c>
      <c r="F10" s="67">
        <v>0.4701388888888889</v>
      </c>
      <c r="G10" s="34">
        <f aca="true" t="shared" si="1" ref="G10:G17">+H10-F10</f>
        <v>0.23124999999999996</v>
      </c>
      <c r="H10" s="65">
        <v>0.7013888888888888</v>
      </c>
      <c r="I10" s="70">
        <v>0.7111111111111111</v>
      </c>
      <c r="J10" s="34">
        <f>+AVERAGE(D10,E10)</f>
        <v>0.23506944444444444</v>
      </c>
      <c r="K10" s="35">
        <f>+(I10/4915)*1000</f>
        <v>0.1446818130439697</v>
      </c>
      <c r="L10" s="94">
        <f>+K10*5</f>
        <v>0.7234090652198486</v>
      </c>
    </row>
    <row r="11" spans="3:12" ht="24.75" customHeight="1">
      <c r="C11" s="51" t="s">
        <v>9</v>
      </c>
      <c r="D11" s="40">
        <v>0.2236111111111111</v>
      </c>
      <c r="E11" s="34">
        <f t="shared" si="0"/>
        <v>0.25833333333333336</v>
      </c>
      <c r="F11" s="67">
        <v>0.48194444444444445</v>
      </c>
      <c r="G11" s="34">
        <f t="shared" si="1"/>
        <v>0.23819444444444454</v>
      </c>
      <c r="H11" s="35">
        <v>0.720138888888889</v>
      </c>
      <c r="I11" s="42">
        <v>0.7354166666666666</v>
      </c>
      <c r="J11" s="34">
        <f aca="true" t="shared" si="2" ref="J11:J17">+AVERAGE(D11,E11)</f>
        <v>0.24097222222222223</v>
      </c>
      <c r="K11" s="35">
        <f aca="true" t="shared" si="3" ref="K11:K17">+(I11/4915)*1000</f>
        <v>0.149626992200746</v>
      </c>
      <c r="L11" s="94">
        <f aca="true" t="shared" si="4" ref="L11:L17">+K11*5</f>
        <v>0.74813496100373</v>
      </c>
    </row>
    <row r="12" spans="3:12" ht="24.75" customHeight="1">
      <c r="C12" s="51" t="s">
        <v>17</v>
      </c>
      <c r="D12" s="40">
        <v>0.22847222222222222</v>
      </c>
      <c r="E12" s="34">
        <f t="shared" si="0"/>
        <v>0.25763888888888886</v>
      </c>
      <c r="F12" s="67">
        <v>0.4861111111111111</v>
      </c>
      <c r="G12" s="34">
        <f t="shared" si="1"/>
        <v>0.2340277777777779</v>
      </c>
      <c r="H12" s="35">
        <v>0.720138888888889</v>
      </c>
      <c r="I12" s="42">
        <v>0.7409722222222223</v>
      </c>
      <c r="J12" s="34">
        <f t="shared" si="2"/>
        <v>0.24305555555555552</v>
      </c>
      <c r="K12" s="35">
        <f t="shared" si="3"/>
        <v>0.15075731886515203</v>
      </c>
      <c r="L12" s="94">
        <f t="shared" si="4"/>
        <v>0.7537865943257602</v>
      </c>
    </row>
    <row r="13" spans="3:12" ht="24.75" customHeight="1">
      <c r="C13" s="51" t="s">
        <v>20</v>
      </c>
      <c r="D13" s="40">
        <v>0.2354166666666667</v>
      </c>
      <c r="E13" s="34">
        <f t="shared" si="0"/>
        <v>0.25763888888888886</v>
      </c>
      <c r="F13" s="67">
        <v>0.4930555555555556</v>
      </c>
      <c r="G13" s="34">
        <f t="shared" si="1"/>
        <v>0.24097222222222225</v>
      </c>
      <c r="H13" s="35">
        <v>0.7340277777777778</v>
      </c>
      <c r="I13" s="42">
        <v>0.7541666666666668</v>
      </c>
      <c r="J13" s="34">
        <f t="shared" si="2"/>
        <v>0.2465277777777778</v>
      </c>
      <c r="K13" s="35">
        <f t="shared" si="3"/>
        <v>0.15344184469311634</v>
      </c>
      <c r="L13" s="94">
        <f t="shared" si="4"/>
        <v>0.7672092234655816</v>
      </c>
    </row>
    <row r="14" spans="3:12" ht="24.75" customHeight="1">
      <c r="C14" s="51" t="s">
        <v>19</v>
      </c>
      <c r="D14" s="40">
        <v>0.2354166666666667</v>
      </c>
      <c r="E14" s="34">
        <f t="shared" si="0"/>
        <v>0.26597222222222217</v>
      </c>
      <c r="F14" s="67">
        <v>0.5013888888888889</v>
      </c>
      <c r="G14" s="34">
        <f t="shared" si="1"/>
        <v>0.23888888888888882</v>
      </c>
      <c r="H14" s="35">
        <v>0.7402777777777777</v>
      </c>
      <c r="I14" s="42">
        <v>0.7576388888888889</v>
      </c>
      <c r="J14" s="34">
        <f t="shared" si="2"/>
        <v>0.25069444444444444</v>
      </c>
      <c r="K14" s="35">
        <f t="shared" si="3"/>
        <v>0.1541482988583701</v>
      </c>
      <c r="L14" s="94">
        <f t="shared" si="4"/>
        <v>0.7707414942918505</v>
      </c>
    </row>
    <row r="15" spans="3:12" ht="24.75" customHeight="1">
      <c r="C15" s="51" t="s">
        <v>11</v>
      </c>
      <c r="D15" s="40">
        <v>0.2423611111111111</v>
      </c>
      <c r="E15" s="34">
        <f t="shared" si="0"/>
        <v>0.25902777777777775</v>
      </c>
      <c r="F15" s="67">
        <v>0.5013888888888889</v>
      </c>
      <c r="G15" s="34">
        <f t="shared" si="1"/>
        <v>0.2569444444444444</v>
      </c>
      <c r="H15" s="35">
        <v>0.7583333333333333</v>
      </c>
      <c r="I15" s="42">
        <v>0.7583333333333333</v>
      </c>
      <c r="J15" s="34">
        <f t="shared" si="2"/>
        <v>0.25069444444444444</v>
      </c>
      <c r="K15" s="35">
        <f t="shared" si="3"/>
        <v>0.15428958969142081</v>
      </c>
      <c r="L15" s="94">
        <f t="shared" si="4"/>
        <v>0.7714479484571041</v>
      </c>
    </row>
    <row r="16" spans="3:12" ht="24.75" customHeight="1">
      <c r="C16" s="51" t="s">
        <v>22</v>
      </c>
      <c r="D16" s="40">
        <v>0.24305555555555555</v>
      </c>
      <c r="E16" s="34">
        <f t="shared" si="0"/>
        <v>0.26597222222222217</v>
      </c>
      <c r="F16" s="67">
        <v>0.5090277777777777</v>
      </c>
      <c r="G16" s="34">
        <f t="shared" si="1"/>
        <v>0.2645833333333334</v>
      </c>
      <c r="H16" s="35">
        <v>0.7736111111111111</v>
      </c>
      <c r="I16" s="42">
        <v>0.7736111111111111</v>
      </c>
      <c r="J16" s="34">
        <f t="shared" si="2"/>
        <v>0.2545138888888889</v>
      </c>
      <c r="K16" s="35">
        <f t="shared" si="3"/>
        <v>0.15739798801853735</v>
      </c>
      <c r="L16" s="94">
        <f t="shared" si="4"/>
        <v>0.7869899400926867</v>
      </c>
    </row>
    <row r="17" spans="3:12" ht="24.75" customHeight="1">
      <c r="C17" s="51" t="s">
        <v>69</v>
      </c>
      <c r="D17" s="40">
        <v>0.2423611111111111</v>
      </c>
      <c r="E17" s="34">
        <f t="shared" si="0"/>
        <v>0.2826388888888889</v>
      </c>
      <c r="F17" s="67">
        <v>0.525</v>
      </c>
      <c r="G17" s="34">
        <f t="shared" si="1"/>
        <v>0.2826388888888889</v>
      </c>
      <c r="H17" s="35">
        <v>0.8076388888888889</v>
      </c>
      <c r="I17" s="42">
        <v>0.8076388888888889</v>
      </c>
      <c r="J17" s="34">
        <f t="shared" si="2"/>
        <v>0.2625</v>
      </c>
      <c r="K17" s="35">
        <f t="shared" si="3"/>
        <v>0.1643212388380242</v>
      </c>
      <c r="L17" s="94">
        <f t="shared" si="4"/>
        <v>0.8216061941901209</v>
      </c>
    </row>
    <row r="18" spans="3:11" ht="24.75" customHeight="1">
      <c r="C18" s="30" t="s">
        <v>157</v>
      </c>
      <c r="D18" s="40"/>
      <c r="E18" s="34"/>
      <c r="F18" s="67"/>
      <c r="G18" s="34"/>
      <c r="H18" s="37"/>
      <c r="I18" s="42"/>
      <c r="J18" s="34"/>
      <c r="K18" s="35"/>
    </row>
    <row r="19" spans="3:11" ht="24.75" customHeight="1">
      <c r="C19" s="30" t="s">
        <v>50</v>
      </c>
      <c r="D19" s="40"/>
      <c r="E19" s="34"/>
      <c r="F19" s="67"/>
      <c r="G19" s="34"/>
      <c r="H19" s="37"/>
      <c r="I19" s="42"/>
      <c r="J19" s="34"/>
      <c r="K19" s="35"/>
    </row>
    <row r="20" spans="3:11" ht="24.75" customHeight="1">
      <c r="C20" s="51" t="s">
        <v>18</v>
      </c>
      <c r="D20" s="40">
        <v>0.2576388888888889</v>
      </c>
      <c r="E20" s="34">
        <f aca="true" t="shared" si="5" ref="E20:E25">+F20-D20</f>
        <v>0.2701388888888889</v>
      </c>
      <c r="F20" s="67">
        <v>0.5277777777777778</v>
      </c>
      <c r="G20" s="4"/>
      <c r="H20" s="12"/>
      <c r="I20" s="42">
        <v>0.6548611111111111</v>
      </c>
      <c r="J20" s="34">
        <f aca="true" t="shared" si="6" ref="J20:J25">+AVERAGE(D20,E20,G20)</f>
        <v>0.2638888888888889</v>
      </c>
      <c r="K20" s="35">
        <f aca="true" t="shared" si="7" ref="K20:K25">+(F20/3200)*1000</f>
        <v>0.16493055555555555</v>
      </c>
    </row>
    <row r="21" spans="3:11" ht="24.75" customHeight="1">
      <c r="C21" s="51" t="s">
        <v>12</v>
      </c>
      <c r="D21" s="40">
        <v>0.2604166666666667</v>
      </c>
      <c r="E21" s="34">
        <f t="shared" si="5"/>
        <v>0.27291666666666664</v>
      </c>
      <c r="F21" s="67">
        <v>0.5333333333333333</v>
      </c>
      <c r="G21" s="4"/>
      <c r="H21" s="12"/>
      <c r="I21" s="42">
        <v>0.6569444444444444</v>
      </c>
      <c r="J21" s="34">
        <f t="shared" si="6"/>
        <v>0.26666666666666666</v>
      </c>
      <c r="K21" s="35">
        <f t="shared" si="7"/>
        <v>0.16666666666666666</v>
      </c>
    </row>
    <row r="22" spans="3:11" ht="24.75" customHeight="1">
      <c r="C22" s="51" t="s">
        <v>71</v>
      </c>
      <c r="D22" s="40">
        <v>0.2736111111111111</v>
      </c>
      <c r="E22" s="34">
        <f t="shared" si="5"/>
        <v>0.28263888888888894</v>
      </c>
      <c r="F22" s="67">
        <v>0.55625</v>
      </c>
      <c r="G22" s="4"/>
      <c r="H22" s="12"/>
      <c r="I22" s="42">
        <v>0.6791666666666667</v>
      </c>
      <c r="J22" s="34">
        <f t="shared" si="6"/>
        <v>0.278125</v>
      </c>
      <c r="K22" s="35">
        <f t="shared" si="7"/>
        <v>0.17382812500000003</v>
      </c>
    </row>
    <row r="23" spans="3:11" ht="24.75" customHeight="1">
      <c r="C23" s="51" t="s">
        <v>16</v>
      </c>
      <c r="D23" s="40">
        <v>0.275</v>
      </c>
      <c r="E23" s="34">
        <f t="shared" si="5"/>
        <v>0.28125</v>
      </c>
      <c r="F23" s="67">
        <v>0.55625</v>
      </c>
      <c r="G23" s="4"/>
      <c r="H23" s="12"/>
      <c r="I23" s="42">
        <v>0.6868055555555556</v>
      </c>
      <c r="J23" s="34">
        <f t="shared" si="6"/>
        <v>0.278125</v>
      </c>
      <c r="K23" s="35">
        <f t="shared" si="7"/>
        <v>0.17382812500000003</v>
      </c>
    </row>
    <row r="24" spans="3:11" ht="24.75" customHeight="1">
      <c r="C24" s="51" t="s">
        <v>54</v>
      </c>
      <c r="D24" s="40">
        <v>0.2826388888888889</v>
      </c>
      <c r="E24" s="34">
        <f t="shared" si="5"/>
        <v>0.30486111111111114</v>
      </c>
      <c r="F24" s="67">
        <v>0.5875</v>
      </c>
      <c r="G24" s="4"/>
      <c r="H24" s="12"/>
      <c r="I24" s="42">
        <v>0.71875</v>
      </c>
      <c r="J24" s="34">
        <f t="shared" si="6"/>
        <v>0.29375</v>
      </c>
      <c r="K24" s="35">
        <f t="shared" si="7"/>
        <v>0.18359375</v>
      </c>
    </row>
    <row r="25" spans="3:11" ht="24.75" customHeight="1">
      <c r="C25" s="51" t="s">
        <v>21</v>
      </c>
      <c r="D25" s="40">
        <v>0.3090277777777778</v>
      </c>
      <c r="E25" s="34">
        <f t="shared" si="5"/>
        <v>0.35138888888888886</v>
      </c>
      <c r="F25" s="67">
        <v>0.6604166666666667</v>
      </c>
      <c r="G25" s="4"/>
      <c r="H25" s="12"/>
      <c r="I25" s="42">
        <v>0.8208333333333333</v>
      </c>
      <c r="J25" s="34">
        <f t="shared" si="6"/>
        <v>0.3302083333333333</v>
      </c>
      <c r="K25" s="35">
        <f t="shared" si="7"/>
        <v>0.20638020833333331</v>
      </c>
    </row>
    <row r="26" spans="3:11" ht="24.75" customHeight="1">
      <c r="C26" s="30" t="s">
        <v>157</v>
      </c>
      <c r="D26" s="40"/>
      <c r="E26" s="34"/>
      <c r="F26" s="67"/>
      <c r="G26" s="34"/>
      <c r="H26" s="37"/>
      <c r="I26" s="45"/>
      <c r="J26" s="34"/>
      <c r="K26" s="35"/>
    </row>
    <row r="27" spans="3:11" ht="24.75" customHeight="1">
      <c r="C27" s="30" t="s">
        <v>53</v>
      </c>
      <c r="D27" s="32"/>
      <c r="E27" s="34"/>
      <c r="F27" s="68"/>
      <c r="G27" s="36"/>
      <c r="H27" s="37"/>
      <c r="I27" s="44"/>
      <c r="J27" s="71"/>
      <c r="K27" s="37"/>
    </row>
    <row r="28" spans="3:11" ht="24.75" customHeight="1">
      <c r="C28" s="11" t="s">
        <v>72</v>
      </c>
      <c r="D28" s="40">
        <v>0.2888888888888889</v>
      </c>
      <c r="E28" s="34"/>
      <c r="F28" s="36"/>
      <c r="G28" s="48"/>
      <c r="H28" s="37"/>
      <c r="I28" s="69" t="s">
        <v>73</v>
      </c>
      <c r="J28" s="34">
        <f>+(I28/3000)*1600</f>
        <v>0.28555555555555556</v>
      </c>
      <c r="K28" s="35">
        <f>+(I28/3000)*1000</f>
        <v>0.17847222222222223</v>
      </c>
    </row>
    <row r="29" spans="3:11" ht="24.75" customHeight="1">
      <c r="C29" s="51" t="s">
        <v>157</v>
      </c>
      <c r="D29" s="40"/>
      <c r="E29" s="5"/>
      <c r="F29" s="5"/>
      <c r="G29" s="4"/>
      <c r="H29" s="12"/>
      <c r="I29" s="42"/>
      <c r="J29" s="64"/>
      <c r="K29" s="35"/>
    </row>
    <row r="30" spans="3:11" ht="24.75" customHeight="1" thickBot="1">
      <c r="C30" s="13"/>
      <c r="D30" s="24"/>
      <c r="E30" s="23"/>
      <c r="F30" s="23"/>
      <c r="G30" s="14"/>
      <c r="H30" s="15"/>
      <c r="I30" s="22"/>
      <c r="J30" s="23"/>
      <c r="K30" s="15"/>
    </row>
  </sheetData>
  <sheetProtection/>
  <printOptions/>
  <pageMargins left="0.5" right="0.5" top="0.75" bottom="0.5" header="0.5" footer="0.5"/>
  <pageSetup fitToHeight="1" fitToWidth="1" orientation="portrait" paperSize="9" scale="8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0"/>
  <sheetViews>
    <sheetView zoomScalePageLayoutView="0" workbookViewId="0" topLeftCell="B1">
      <selection activeCell="C14" sqref="C14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2.625" style="0" customWidth="1"/>
  </cols>
  <sheetData>
    <row r="5" ht="16.5" thickBot="1"/>
    <row r="6" spans="3:9" ht="18" customHeight="1">
      <c r="C6" s="16" t="s">
        <v>82</v>
      </c>
      <c r="D6" s="28" t="s">
        <v>81</v>
      </c>
      <c r="E6" s="28"/>
      <c r="F6" s="6"/>
      <c r="G6" s="16" t="s">
        <v>157</v>
      </c>
      <c r="H6" s="28"/>
      <c r="I6" s="17"/>
    </row>
    <row r="7" spans="3:9" ht="15.75">
      <c r="C7" s="18" t="s">
        <v>86</v>
      </c>
      <c r="F7" s="7"/>
      <c r="G7" s="18"/>
      <c r="H7" s="57"/>
      <c r="I7" s="19"/>
    </row>
    <row r="8" spans="3:9" ht="27.75" customHeight="1" thickBot="1">
      <c r="C8" s="8" t="s">
        <v>87</v>
      </c>
      <c r="D8" s="2"/>
      <c r="E8" s="2"/>
      <c r="F8" s="9"/>
      <c r="G8" s="8"/>
      <c r="H8" s="2"/>
      <c r="I8" s="20"/>
    </row>
    <row r="9" spans="3:9" ht="16.5" thickTop="1">
      <c r="C9" s="50" t="s">
        <v>57</v>
      </c>
      <c r="D9" s="25" t="s">
        <v>158</v>
      </c>
      <c r="E9" s="29" t="s">
        <v>26</v>
      </c>
      <c r="F9" s="26" t="s">
        <v>27</v>
      </c>
      <c r="G9" s="27" t="s">
        <v>159</v>
      </c>
      <c r="H9" s="29" t="s">
        <v>160</v>
      </c>
      <c r="I9" s="26" t="s">
        <v>46</v>
      </c>
    </row>
    <row r="10" spans="3:9" ht="28.5" customHeight="1">
      <c r="C10" s="51" t="s">
        <v>0</v>
      </c>
      <c r="D10" s="40">
        <v>0.2590277777777778</v>
      </c>
      <c r="E10" s="34">
        <f aca="true" t="shared" si="0" ref="E10:E18">+F10-D10</f>
        <v>0.28263888888888883</v>
      </c>
      <c r="F10" s="35">
        <v>0.5416666666666666</v>
      </c>
      <c r="G10" s="42">
        <v>0.6791666666666667</v>
      </c>
      <c r="H10" s="34">
        <f>+AVERAGE(D10:E10)</f>
        <v>0.2708333333333333</v>
      </c>
      <c r="I10" s="35">
        <f>+SUM(F10/3200)*1000</f>
        <v>0.16927083333333331</v>
      </c>
    </row>
    <row r="11" spans="3:9" ht="28.5" customHeight="1">
      <c r="C11" s="51" t="s">
        <v>1</v>
      </c>
      <c r="D11" s="40">
        <v>0.2791666666666667</v>
      </c>
      <c r="E11" s="34">
        <f t="shared" si="0"/>
        <v>0.28680555555555554</v>
      </c>
      <c r="F11" s="35">
        <v>0.5659722222222222</v>
      </c>
      <c r="G11" s="42">
        <v>0.7020833333333334</v>
      </c>
      <c r="H11" s="34">
        <f aca="true" t="shared" si="1" ref="H11:H18">+AVERAGE(D11:E11)</f>
        <v>0.2829861111111111</v>
      </c>
      <c r="I11" s="35">
        <f aca="true" t="shared" si="2" ref="I11:I18">+SUM(F11/3200)*1000</f>
        <v>0.17686631944444445</v>
      </c>
    </row>
    <row r="12" spans="3:9" ht="28.5" customHeight="1">
      <c r="C12" s="51" t="s">
        <v>7</v>
      </c>
      <c r="D12" s="40">
        <v>0.28194444444444444</v>
      </c>
      <c r="E12" s="34">
        <f t="shared" si="0"/>
        <v>0.30138888888888893</v>
      </c>
      <c r="F12" s="35">
        <v>0.5833333333333334</v>
      </c>
      <c r="G12" s="42">
        <v>0.717361111111111</v>
      </c>
      <c r="H12" s="34">
        <f t="shared" si="1"/>
        <v>0.2916666666666667</v>
      </c>
      <c r="I12" s="35">
        <f t="shared" si="2"/>
        <v>0.18229166666666669</v>
      </c>
    </row>
    <row r="13" spans="3:9" ht="28.5" customHeight="1">
      <c r="C13" s="51" t="s">
        <v>6</v>
      </c>
      <c r="D13" s="40">
        <v>0.28194444444444444</v>
      </c>
      <c r="E13" s="34">
        <f t="shared" si="0"/>
        <v>0.30138888888888893</v>
      </c>
      <c r="F13" s="35">
        <v>0.5833333333333334</v>
      </c>
      <c r="G13" s="42">
        <v>0.71875</v>
      </c>
      <c r="H13" s="34">
        <f t="shared" si="1"/>
        <v>0.2916666666666667</v>
      </c>
      <c r="I13" s="35">
        <f t="shared" si="2"/>
        <v>0.18229166666666669</v>
      </c>
    </row>
    <row r="14" spans="3:9" ht="28.5" customHeight="1">
      <c r="C14" s="51" t="s">
        <v>8</v>
      </c>
      <c r="D14" s="40">
        <v>0.28680555555555554</v>
      </c>
      <c r="E14" s="34">
        <f t="shared" si="0"/>
        <v>0.29652777777777783</v>
      </c>
      <c r="F14" s="35">
        <v>0.5833333333333334</v>
      </c>
      <c r="G14" s="42">
        <v>0.7222222222222222</v>
      </c>
      <c r="H14" s="34">
        <f t="shared" si="1"/>
        <v>0.2916666666666667</v>
      </c>
      <c r="I14" s="35">
        <f t="shared" si="2"/>
        <v>0.18229166666666669</v>
      </c>
    </row>
    <row r="15" spans="3:9" ht="28.5" customHeight="1">
      <c r="C15" s="51" t="s">
        <v>5</v>
      </c>
      <c r="D15" s="40">
        <v>0.3076388888888889</v>
      </c>
      <c r="E15" s="34">
        <f t="shared" si="0"/>
        <v>0.33819444444444446</v>
      </c>
      <c r="F15" s="35">
        <v>0.6458333333333334</v>
      </c>
      <c r="G15" s="42">
        <v>0.8125</v>
      </c>
      <c r="H15" s="34">
        <f t="shared" si="1"/>
        <v>0.3229166666666667</v>
      </c>
      <c r="I15" s="35">
        <f t="shared" si="2"/>
        <v>0.20182291666666666</v>
      </c>
    </row>
    <row r="16" spans="3:9" ht="28.5" customHeight="1">
      <c r="C16" s="51" t="s">
        <v>2</v>
      </c>
      <c r="D16" s="40">
        <v>0.31736111111111115</v>
      </c>
      <c r="E16" s="34">
        <f t="shared" si="0"/>
        <v>0.34722222222222215</v>
      </c>
      <c r="F16" s="35">
        <v>0.6645833333333333</v>
      </c>
      <c r="G16" s="42">
        <v>0.8263888888888888</v>
      </c>
      <c r="H16" s="34">
        <f t="shared" si="1"/>
        <v>0.33229166666666665</v>
      </c>
      <c r="I16" s="35">
        <f t="shared" si="2"/>
        <v>0.20768229166666666</v>
      </c>
    </row>
    <row r="17" spans="3:9" ht="28.5" customHeight="1">
      <c r="C17" s="51" t="s">
        <v>59</v>
      </c>
      <c r="D17" s="40">
        <v>0.32569444444444445</v>
      </c>
      <c r="E17" s="34">
        <f t="shared" si="0"/>
        <v>0.4069444444444444</v>
      </c>
      <c r="F17" s="35">
        <v>0.7326388888888888</v>
      </c>
      <c r="G17" s="42">
        <v>0.91875</v>
      </c>
      <c r="H17" s="34">
        <f t="shared" si="1"/>
        <v>0.3663194444444444</v>
      </c>
      <c r="I17" s="35">
        <f t="shared" si="2"/>
        <v>0.22894965277777776</v>
      </c>
    </row>
    <row r="18" spans="3:9" ht="28.5" customHeight="1">
      <c r="C18" s="51" t="s">
        <v>85</v>
      </c>
      <c r="D18" s="40">
        <v>0.3576388888888889</v>
      </c>
      <c r="E18" s="34">
        <f t="shared" si="0"/>
        <v>0.42916666666666664</v>
      </c>
      <c r="F18" s="35">
        <v>0.7868055555555555</v>
      </c>
      <c r="G18" s="45" t="s">
        <v>88</v>
      </c>
      <c r="H18" s="34">
        <f t="shared" si="1"/>
        <v>0.39340277777777777</v>
      </c>
      <c r="I18" s="35">
        <f t="shared" si="2"/>
        <v>0.2458767361111111</v>
      </c>
    </row>
    <row r="19" spans="3:9" ht="18.75" customHeight="1">
      <c r="C19" s="30"/>
      <c r="D19" s="32"/>
      <c r="E19" s="36"/>
      <c r="F19" s="37"/>
      <c r="G19" s="21"/>
      <c r="H19" s="5"/>
      <c r="I19" s="12"/>
    </row>
    <row r="20" spans="3:9" ht="18.75" customHeight="1">
      <c r="C20" s="30" t="s">
        <v>58</v>
      </c>
      <c r="D20" s="32"/>
      <c r="E20" s="36"/>
      <c r="F20" s="37"/>
      <c r="G20" s="21"/>
      <c r="H20" s="5"/>
      <c r="I20" s="12"/>
    </row>
    <row r="21" spans="3:9" ht="30.75" customHeight="1">
      <c r="C21" s="51" t="s">
        <v>78</v>
      </c>
      <c r="D21" s="40">
        <v>0.33125</v>
      </c>
      <c r="E21" s="36"/>
      <c r="F21" s="37"/>
      <c r="G21" s="42">
        <v>0.6513888888888889</v>
      </c>
      <c r="H21" s="34">
        <f>+AVERAGE(D21:E21)</f>
        <v>0.33125</v>
      </c>
      <c r="I21" s="35">
        <f>+SUM(G21/3000)*1000</f>
        <v>0.21712962962962964</v>
      </c>
    </row>
    <row r="22" spans="3:9" ht="30.75" customHeight="1">
      <c r="C22" s="51" t="s">
        <v>56</v>
      </c>
      <c r="D22" s="40">
        <v>0.34722222222222227</v>
      </c>
      <c r="E22" s="36"/>
      <c r="F22" s="37"/>
      <c r="G22" s="42">
        <v>0.6645833333333333</v>
      </c>
      <c r="H22" s="34">
        <f>+AVERAGE(D22:E22)</f>
        <v>0.34722222222222227</v>
      </c>
      <c r="I22" s="35">
        <f>+SUM(G22/3000)*1000</f>
        <v>0.22152777777777777</v>
      </c>
    </row>
    <row r="23" spans="3:9" ht="30.75" customHeight="1">
      <c r="C23" s="11" t="s">
        <v>161</v>
      </c>
      <c r="D23" s="40">
        <v>0.3576388888888889</v>
      </c>
      <c r="E23" s="36"/>
      <c r="F23" s="37"/>
      <c r="G23" s="42">
        <v>0.7027777777777778</v>
      </c>
      <c r="H23" s="34">
        <f>+AVERAGE(D23:E23)</f>
        <v>0.3576388888888889</v>
      </c>
      <c r="I23" s="35">
        <f>+SUM(G23/3000)*1000</f>
        <v>0.23425925925925928</v>
      </c>
    </row>
    <row r="24" spans="3:9" ht="30.75" customHeight="1">
      <c r="C24" s="11" t="s">
        <v>157</v>
      </c>
      <c r="D24" s="32"/>
      <c r="E24" s="36"/>
      <c r="F24" s="37"/>
      <c r="G24" s="21"/>
      <c r="H24" s="5"/>
      <c r="I24" s="12"/>
    </row>
    <row r="25" spans="3:9" ht="18.75" customHeight="1" thickBot="1">
      <c r="C25" s="13"/>
      <c r="D25" s="33"/>
      <c r="E25" s="38"/>
      <c r="F25" s="39"/>
      <c r="G25" s="22"/>
      <c r="H25" s="23"/>
      <c r="I25" s="15"/>
    </row>
    <row r="26" ht="15.75">
      <c r="D26" s="41"/>
    </row>
    <row r="27" ht="15.75">
      <c r="D27" s="41"/>
    </row>
    <row r="28" ht="15.75">
      <c r="D28" s="41"/>
    </row>
    <row r="29" ht="15.75">
      <c r="D29" s="41"/>
    </row>
    <row r="30" ht="15.75">
      <c r="D30" s="41"/>
    </row>
  </sheetData>
  <sheetProtection/>
  <printOptions/>
  <pageMargins left="0.5" right="0.5" top="0.5" bottom="0.5" header="0.5" footer="0.5"/>
  <pageSetup fitToHeight="1" fitToWidth="1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Forks Central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Allan</dc:creator>
  <cp:keywords/>
  <dc:description/>
  <cp:lastModifiedBy>Sean Allan</cp:lastModifiedBy>
  <cp:lastPrinted>2004-10-27T16:44:12Z</cp:lastPrinted>
  <dcterms:created xsi:type="dcterms:W3CDTF">2004-08-20T01:07:04Z</dcterms:created>
  <dcterms:modified xsi:type="dcterms:W3CDTF">2012-10-19T23:20:32Z</dcterms:modified>
  <cp:category/>
  <cp:version/>
  <cp:contentType/>
  <cp:contentStatus/>
</cp:coreProperties>
</file>