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7200" windowWidth="18840" windowHeight="5655" tabRatio="720" firstSheet="1" activeTab="1"/>
  </bookViews>
  <sheets>
    <sheet name="G" sheetId="1" r:id="rId1"/>
    <sheet name="B" sheetId="2" r:id="rId2"/>
    <sheet name="Sheet2" sheetId="3" r:id="rId3"/>
    <sheet name="Sheet3" sheetId="4" r:id="rId4"/>
  </sheets>
  <definedNames>
    <definedName name="_xlnm.Print_Area" localSheetId="1">'B'!$A$4:$AK$47</definedName>
    <definedName name="_xlnm.Print_Area" localSheetId="0">'G'!$A$4:$Y$28</definedName>
  </definedNames>
  <calcPr fullCalcOnLoad="1"/>
</workbook>
</file>

<file path=xl/sharedStrings.xml><?xml version="1.0" encoding="utf-8"?>
<sst xmlns="http://schemas.openxmlformats.org/spreadsheetml/2006/main" count="230" uniqueCount="90">
  <si>
    <t xml:space="preserve"> </t>
  </si>
  <si>
    <t>Jam</t>
  </si>
  <si>
    <t>Race</t>
  </si>
  <si>
    <t>Pace/avg</t>
  </si>
  <si>
    <t>1st mile race</t>
  </si>
  <si>
    <t>Time</t>
  </si>
  <si>
    <t>Total Race</t>
  </si>
  <si>
    <t>mile Avg</t>
  </si>
  <si>
    <t>1st mile</t>
  </si>
  <si>
    <t>Avg</t>
  </si>
  <si>
    <t>WF</t>
  </si>
  <si>
    <t>GF</t>
  </si>
  <si>
    <t>Inv</t>
  </si>
  <si>
    <t>EDC</t>
  </si>
  <si>
    <t>State</t>
  </si>
  <si>
    <t>Jen E</t>
  </si>
  <si>
    <t>Team Ave</t>
  </si>
  <si>
    <t>Kaitlin</t>
  </si>
  <si>
    <t>Meet</t>
  </si>
  <si>
    <t>Alex T</t>
  </si>
  <si>
    <t>Hanna</t>
  </si>
  <si>
    <t>Samantha S</t>
  </si>
  <si>
    <t>mile</t>
  </si>
  <si>
    <t>2&amp;3</t>
  </si>
  <si>
    <t>Shane</t>
  </si>
  <si>
    <t>Paul</t>
  </si>
  <si>
    <t>Joe</t>
  </si>
  <si>
    <t>Ben H</t>
  </si>
  <si>
    <t>Rath</t>
  </si>
  <si>
    <t>Varsity Avg</t>
  </si>
  <si>
    <t>Diff 1vs 2&amp;3</t>
  </si>
  <si>
    <t>Season</t>
  </si>
  <si>
    <t>M. Torrey</t>
  </si>
  <si>
    <t>Austin</t>
  </si>
  <si>
    <t>Jessica L</t>
  </si>
  <si>
    <t>Lauren</t>
  </si>
  <si>
    <t>Arianne</t>
  </si>
  <si>
    <t>Andrew T</t>
  </si>
  <si>
    <t>Justin</t>
  </si>
  <si>
    <t>Tom F</t>
  </si>
  <si>
    <t>Sean</t>
  </si>
  <si>
    <t>Jordan</t>
  </si>
  <si>
    <t>Brittany B</t>
  </si>
  <si>
    <t xml:space="preserve">Ali </t>
  </si>
  <si>
    <t>Paige</t>
  </si>
  <si>
    <t>Brenna</t>
  </si>
  <si>
    <t>North</t>
  </si>
  <si>
    <t>Ted H</t>
  </si>
  <si>
    <t>Riley</t>
  </si>
  <si>
    <t>Ben W</t>
  </si>
  <si>
    <t>Camron R</t>
  </si>
  <si>
    <t>Maiah</t>
  </si>
  <si>
    <t>Jaclyn</t>
  </si>
  <si>
    <t>Grafton</t>
  </si>
  <si>
    <t>Keelan</t>
  </si>
  <si>
    <t>Zack C</t>
  </si>
  <si>
    <t>last</t>
  </si>
  <si>
    <t>races</t>
  </si>
  <si>
    <t>last 3</t>
  </si>
  <si>
    <t>1000 Avg</t>
  </si>
  <si>
    <t>Races</t>
  </si>
  <si>
    <t>800 Avg</t>
  </si>
  <si>
    <t>NXN</t>
  </si>
  <si>
    <t>Michael B</t>
  </si>
  <si>
    <t>Nicholas Sh</t>
  </si>
  <si>
    <t>Tony W</t>
  </si>
  <si>
    <t>RJ</t>
  </si>
  <si>
    <t>Ackley</t>
  </si>
  <si>
    <t>Tyler J</t>
  </si>
  <si>
    <t>Hudson</t>
  </si>
  <si>
    <t>Pun</t>
  </si>
  <si>
    <t>Marcus</t>
  </si>
  <si>
    <t>Casey F</t>
  </si>
  <si>
    <t>VC</t>
  </si>
  <si>
    <t>Rachel</t>
  </si>
  <si>
    <t>Shelby</t>
  </si>
  <si>
    <t>Ryan E</t>
  </si>
  <si>
    <t>Iiams</t>
  </si>
  <si>
    <t>Jake Young</t>
  </si>
  <si>
    <t>Dylan F</t>
  </si>
  <si>
    <t>Sam Shafer</t>
  </si>
  <si>
    <t>NTN</t>
  </si>
  <si>
    <t>Valley</t>
  </si>
  <si>
    <t>City</t>
  </si>
  <si>
    <t>Derek P</t>
  </si>
  <si>
    <t xml:space="preserve"> 6:11</t>
  </si>
  <si>
    <t>Mark B</t>
  </si>
  <si>
    <t>Emily</t>
  </si>
  <si>
    <t>Jordyn</t>
  </si>
  <si>
    <t>Milaca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</si>
</sst>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12"/>
      <name val="Times New Roman"/>
      <family val="0"/>
    </font>
    <font>
      <b/>
      <sz val="12"/>
      <color indexed="17"/>
      <name val="Times New Roman"/>
      <family val="0"/>
    </font>
    <font>
      <b/>
      <sz val="12"/>
      <color indexed="16"/>
      <name val="Times New Roman"/>
      <family val="0"/>
    </font>
    <font>
      <b/>
      <sz val="12"/>
      <color indexed="14"/>
      <name val="Times New Roman"/>
      <family val="0"/>
    </font>
    <font>
      <sz val="12"/>
      <color indexed="14"/>
      <name val="Times New Roman"/>
      <family val="0"/>
    </font>
    <font>
      <b/>
      <sz val="12"/>
      <color indexed="10"/>
      <name val="Times New Roman"/>
      <family val="1"/>
    </font>
    <font>
      <b/>
      <sz val="12"/>
      <color indexed="57"/>
      <name val="Times New Roman"/>
      <family val="1"/>
    </font>
    <font>
      <sz val="12"/>
      <color indexed="17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20" fontId="6" fillId="0" borderId="0" xfId="0" applyNumberFormat="1" applyFont="1" applyAlignment="1">
      <alignment horizontal="center"/>
    </xf>
    <xf numFmtId="20" fontId="7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0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2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20" fontId="10" fillId="0" borderId="3" xfId="0" applyNumberFormat="1" applyFon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20" fontId="7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20" fontId="11" fillId="0" borderId="0" xfId="0" applyNumberFormat="1" applyFont="1" applyAlignment="1">
      <alignment horizontal="center"/>
    </xf>
    <xf numFmtId="0" fontId="11" fillId="0" borderId="6" xfId="0" applyFont="1" applyBorder="1" applyAlignment="1">
      <alignment/>
    </xf>
    <xf numFmtId="20" fontId="11" fillId="0" borderId="6" xfId="0" applyNumberFormat="1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20" fontId="12" fillId="0" borderId="7" xfId="0" applyNumberFormat="1" applyFont="1" applyBorder="1" applyAlignment="1">
      <alignment horizontal="center"/>
    </xf>
    <xf numFmtId="0" fontId="8" fillId="2" borderId="0" xfId="0" applyFont="1" applyFill="1" applyAlignment="1">
      <alignment/>
    </xf>
    <xf numFmtId="20" fontId="8" fillId="2" borderId="0" xfId="0" applyNumberFormat="1" applyFont="1" applyFill="1" applyAlignment="1">
      <alignment horizontal="center"/>
    </xf>
    <xf numFmtId="20" fontId="9" fillId="2" borderId="0" xfId="0" applyNumberFormat="1" applyFont="1" applyFill="1" applyAlignment="1">
      <alignment horizontal="center"/>
    </xf>
    <xf numFmtId="20" fontId="8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20" fontId="11" fillId="0" borderId="7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20" fontId="0" fillId="0" borderId="4" xfId="0" applyNumberFormat="1" applyFont="1" applyBorder="1" applyAlignment="1">
      <alignment horizontal="center"/>
    </xf>
    <xf numFmtId="20" fontId="0" fillId="0" borderId="2" xfId="0" applyNumberFormat="1" applyFont="1" applyBorder="1" applyAlignment="1">
      <alignment horizontal="center"/>
    </xf>
    <xf numFmtId="20" fontId="12" fillId="3" borderId="7" xfId="0" applyNumberFormat="1" applyFont="1" applyFill="1" applyBorder="1" applyAlignment="1">
      <alignment horizontal="center"/>
    </xf>
    <xf numFmtId="20" fontId="12" fillId="3" borderId="8" xfId="0" applyNumberFormat="1" applyFont="1" applyFill="1" applyBorder="1" applyAlignment="1">
      <alignment horizontal="center"/>
    </xf>
    <xf numFmtId="20" fontId="11" fillId="3" borderId="9" xfId="0" applyNumberFormat="1" applyFont="1" applyFill="1" applyBorder="1" applyAlignment="1">
      <alignment horizontal="center"/>
    </xf>
    <xf numFmtId="20" fontId="9" fillId="3" borderId="6" xfId="0" applyNumberFormat="1" applyFont="1" applyFill="1" applyBorder="1" applyAlignment="1">
      <alignment horizontal="center"/>
    </xf>
    <xf numFmtId="20" fontId="11" fillId="3" borderId="10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20" fontId="12" fillId="3" borderId="13" xfId="0" applyNumberFormat="1" applyFont="1" applyFill="1" applyBorder="1" applyAlignment="1">
      <alignment horizontal="center"/>
    </xf>
    <xf numFmtId="20" fontId="11" fillId="3" borderId="6" xfId="0" applyNumberFormat="1" applyFont="1" applyFill="1" applyBorder="1" applyAlignment="1">
      <alignment horizontal="center"/>
    </xf>
    <xf numFmtId="20" fontId="10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11" fillId="0" borderId="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20" fontId="1" fillId="2" borderId="0" xfId="0" applyNumberFormat="1" applyFont="1" applyFill="1" applyAlignment="1">
      <alignment horizontal="center"/>
    </xf>
    <xf numFmtId="20" fontId="1" fillId="3" borderId="6" xfId="0" applyNumberFormat="1" applyFont="1" applyFill="1" applyBorder="1" applyAlignment="1">
      <alignment horizontal="center"/>
    </xf>
    <xf numFmtId="20" fontId="1" fillId="3" borderId="7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0" fontId="9" fillId="3" borderId="14" xfId="0" applyNumberFormat="1" applyFont="1" applyFill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0" fontId="9" fillId="0" borderId="6" xfId="0" applyNumberFormat="1" applyFont="1" applyBorder="1" applyAlignment="1">
      <alignment horizontal="center"/>
    </xf>
    <xf numFmtId="20" fontId="9" fillId="0" borderId="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51"/>
  <sheetViews>
    <sheetView workbookViewId="0" topLeftCell="A3">
      <pane xSplit="1755" topLeftCell="I1" activePane="topRight" state="split"/>
      <selection pane="topLeft" activeCell="B25" sqref="A25:IV25"/>
      <selection pane="topRight" activeCell="Z18" sqref="Z18"/>
    </sheetView>
  </sheetViews>
  <sheetFormatPr defaultColWidth="9.00390625" defaultRowHeight="15.75"/>
  <cols>
    <col min="1" max="1" width="4.875" style="0" customWidth="1"/>
    <col min="2" max="2" width="11.00390625" style="0" customWidth="1"/>
    <col min="3" max="3" width="5.625" style="1" customWidth="1"/>
    <col min="4" max="4" width="6.00390625" style="1" customWidth="1"/>
    <col min="5" max="5" width="6.375" style="1" customWidth="1"/>
    <col min="6" max="6" width="7.00390625" style="1" customWidth="1"/>
    <col min="7" max="7" width="8.00390625" style="1" customWidth="1"/>
    <col min="8" max="9" width="6.125" style="1" customWidth="1"/>
    <col min="10" max="10" width="5.875" style="1" customWidth="1"/>
    <col min="11" max="11" width="5.50390625" style="1" customWidth="1"/>
    <col min="12" max="12" width="2.875" style="1" customWidth="1"/>
    <col min="13" max="13" width="8.00390625" style="1" customWidth="1"/>
    <col min="14" max="14" width="2.875" style="1" customWidth="1"/>
    <col min="15" max="15" width="5.375" style="1" customWidth="1"/>
    <col min="16" max="16" width="8.00390625" style="1" customWidth="1"/>
    <col min="17" max="17" width="6.00390625" style="1" customWidth="1"/>
    <col min="18" max="19" width="7.00390625" style="1" customWidth="1"/>
    <col min="20" max="20" width="5.75390625" style="1" customWidth="1"/>
    <col min="21" max="23" width="6.00390625" style="1" customWidth="1"/>
    <col min="24" max="24" width="8.00390625" style="0" customWidth="1"/>
    <col min="25" max="25" width="8.00390625" style="10" customWidth="1"/>
    <col min="27" max="27" width="7.50390625" style="0" customWidth="1"/>
    <col min="28" max="28" width="11.00390625" style="1" customWidth="1"/>
    <col min="29" max="16384" width="11.00390625" style="0" customWidth="1"/>
  </cols>
  <sheetData>
    <row r="4" spans="2:28" ht="15.75">
      <c r="B4" s="15">
        <v>2009</v>
      </c>
      <c r="C4" s="15" t="s">
        <v>4</v>
      </c>
      <c r="D4" s="2"/>
      <c r="E4" s="2"/>
      <c r="F4" s="2"/>
      <c r="G4" s="2"/>
      <c r="H4" s="2"/>
      <c r="I4" s="2"/>
      <c r="J4" s="2"/>
      <c r="K4" s="2"/>
      <c r="L4" s="2"/>
      <c r="M4" s="4" t="s">
        <v>8</v>
      </c>
      <c r="O4" s="75" t="s">
        <v>6</v>
      </c>
      <c r="P4" s="75"/>
      <c r="Q4" s="2"/>
      <c r="R4" s="2"/>
      <c r="S4" s="2"/>
      <c r="T4" s="2"/>
      <c r="U4" s="2"/>
      <c r="V4" s="2"/>
      <c r="W4" s="2"/>
      <c r="X4" s="5" t="s">
        <v>2</v>
      </c>
      <c r="Y4" s="10" t="s">
        <v>8</v>
      </c>
      <c r="Z4" s="1" t="s">
        <v>56</v>
      </c>
      <c r="AA4" s="1" t="s">
        <v>58</v>
      </c>
      <c r="AB4" s="28" t="s">
        <v>58</v>
      </c>
    </row>
    <row r="5" spans="3:28" ht="15.75">
      <c r="C5" s="2" t="s">
        <v>5</v>
      </c>
      <c r="D5" s="2"/>
      <c r="E5" s="2"/>
      <c r="F5" s="2"/>
      <c r="G5" s="2"/>
      <c r="H5" s="2"/>
      <c r="I5" s="2"/>
      <c r="J5" s="2"/>
      <c r="K5" s="2" t="s">
        <v>14</v>
      </c>
      <c r="L5" s="2"/>
      <c r="M5" s="4" t="s">
        <v>9</v>
      </c>
      <c r="N5" s="2"/>
      <c r="O5" s="75" t="s">
        <v>7</v>
      </c>
      <c r="P5" s="75"/>
      <c r="Q5" s="2"/>
      <c r="R5" s="2"/>
      <c r="S5" s="2"/>
      <c r="T5" s="9" t="s">
        <v>0</v>
      </c>
      <c r="U5" s="9"/>
      <c r="V5" s="9"/>
      <c r="W5" s="2" t="s">
        <v>14</v>
      </c>
      <c r="X5" s="5" t="s">
        <v>3</v>
      </c>
      <c r="Y5" s="10" t="s">
        <v>3</v>
      </c>
      <c r="Z5" s="1">
        <v>3</v>
      </c>
      <c r="AA5" s="1" t="s">
        <v>57</v>
      </c>
      <c r="AB5" s="28" t="s">
        <v>57</v>
      </c>
    </row>
    <row r="6" spans="3:28" ht="15.75" customHeight="1">
      <c r="C6" s="2" t="s">
        <v>0</v>
      </c>
      <c r="E6" s="1" t="s">
        <v>0</v>
      </c>
      <c r="G6" s="2" t="s">
        <v>82</v>
      </c>
      <c r="H6" s="2" t="s">
        <v>0</v>
      </c>
      <c r="I6" s="2" t="s">
        <v>11</v>
      </c>
      <c r="J6" s="2" t="s">
        <v>13</v>
      </c>
      <c r="K6" s="2" t="s">
        <v>18</v>
      </c>
      <c r="L6" s="2"/>
      <c r="M6" s="4"/>
      <c r="N6" s="2"/>
      <c r="O6" s="2"/>
      <c r="P6" s="2" t="s">
        <v>0</v>
      </c>
      <c r="Q6" s="2"/>
      <c r="R6" s="2" t="s">
        <v>0</v>
      </c>
      <c r="S6" s="2" t="s">
        <v>82</v>
      </c>
      <c r="T6" s="9" t="s">
        <v>0</v>
      </c>
      <c r="U6" s="2" t="s">
        <v>0</v>
      </c>
      <c r="V6" s="2" t="s">
        <v>13</v>
      </c>
      <c r="W6" s="2" t="s">
        <v>18</v>
      </c>
      <c r="X6" s="5">
        <v>1600</v>
      </c>
      <c r="Y6" s="10">
        <v>1000</v>
      </c>
      <c r="Z6" s="1" t="s">
        <v>57</v>
      </c>
      <c r="AA6" s="1" t="s">
        <v>59</v>
      </c>
      <c r="AB6" s="28" t="s">
        <v>61</v>
      </c>
    </row>
    <row r="7" spans="3:28" s="3" customFormat="1" ht="15.75">
      <c r="C7" s="2" t="s">
        <v>1</v>
      </c>
      <c r="D7" s="2" t="s">
        <v>46</v>
      </c>
      <c r="E7" s="2" t="s">
        <v>10</v>
      </c>
      <c r="F7" s="2" t="s">
        <v>81</v>
      </c>
      <c r="G7" s="2" t="s">
        <v>83</v>
      </c>
      <c r="H7" s="2" t="s">
        <v>89</v>
      </c>
      <c r="I7" s="2" t="s">
        <v>12</v>
      </c>
      <c r="J7" s="2" t="s">
        <v>11</v>
      </c>
      <c r="K7" s="3" t="s">
        <v>73</v>
      </c>
      <c r="L7" s="2"/>
      <c r="M7" s="4"/>
      <c r="N7" s="2"/>
      <c r="O7" s="2" t="s">
        <v>1</v>
      </c>
      <c r="P7" s="2" t="s">
        <v>46</v>
      </c>
      <c r="Q7" s="2" t="s">
        <v>10</v>
      </c>
      <c r="R7" s="2" t="s">
        <v>81</v>
      </c>
      <c r="S7" s="2" t="s">
        <v>83</v>
      </c>
      <c r="T7" s="2" t="s">
        <v>89</v>
      </c>
      <c r="U7" s="2" t="s">
        <v>11</v>
      </c>
      <c r="V7" s="2" t="s">
        <v>11</v>
      </c>
      <c r="W7" s="3" t="s">
        <v>73</v>
      </c>
      <c r="X7" s="5"/>
      <c r="Y7" s="10"/>
      <c r="Z7" s="2"/>
      <c r="AA7" s="2"/>
      <c r="AB7" s="28"/>
    </row>
    <row r="8" spans="1:28" ht="15.75">
      <c r="A8">
        <v>1</v>
      </c>
      <c r="B8" s="3" t="s">
        <v>15</v>
      </c>
      <c r="C8" s="6">
        <v>0.2534722222222222</v>
      </c>
      <c r="D8" s="6">
        <v>0.25625</v>
      </c>
      <c r="E8" s="6">
        <v>0.25</v>
      </c>
      <c r="F8" s="6">
        <v>0.2576388888888889</v>
      </c>
      <c r="G8" s="6">
        <v>0.25277777777777777</v>
      </c>
      <c r="H8" s="6">
        <v>0.24722222222222223</v>
      </c>
      <c r="I8" s="6">
        <v>0.24930555555555556</v>
      </c>
      <c r="J8" s="6">
        <v>0.25</v>
      </c>
      <c r="K8" s="6">
        <v>0.2465277777777778</v>
      </c>
      <c r="L8" s="6"/>
      <c r="M8" s="7">
        <f aca="true" t="shared" si="0" ref="M8:M24">+AVERAGE(C8:K8)</f>
        <v>0.25146604938271605</v>
      </c>
      <c r="O8" s="6">
        <v>0.2590277777777778</v>
      </c>
      <c r="P8" s="6">
        <v>0.26319444444444445</v>
      </c>
      <c r="Q8" s="6">
        <v>0.2659722222222222</v>
      </c>
      <c r="R8" s="6">
        <v>0.26666666666666666</v>
      </c>
      <c r="S8" s="6">
        <v>0.26666666666666666</v>
      </c>
      <c r="T8" s="6">
        <v>0.2569444444444445</v>
      </c>
      <c r="U8" s="6">
        <v>0.2590277777777778</v>
      </c>
      <c r="V8" s="6">
        <v>0.2652777777777778</v>
      </c>
      <c r="W8" s="6">
        <v>0.2833333333333333</v>
      </c>
      <c r="X8" s="8">
        <f aca="true" t="shared" si="1" ref="X8:X22">+AVERAGE(O8:W8)</f>
        <v>0.26512345679012345</v>
      </c>
      <c r="Y8" s="11">
        <f aca="true" t="shared" si="2" ref="Y8:Y22">+(M8/1600)*1000</f>
        <v>0.1571662808641975</v>
      </c>
      <c r="Z8" s="13">
        <f>+AVERAGE(T8:W8)</f>
        <v>0.2661458333333333</v>
      </c>
      <c r="AA8" s="13">
        <f aca="true" t="shared" si="3" ref="AA8:AA20">+(Z8/1600)*1000</f>
        <v>0.16634114583333331</v>
      </c>
      <c r="AB8" s="30">
        <f aca="true" t="shared" si="4" ref="AB8:AB17">+(Z8/1600)*800</f>
        <v>0.13307291666666665</v>
      </c>
    </row>
    <row r="9" spans="1:28" ht="15.75">
      <c r="A9">
        <f>+A8+1</f>
        <v>2</v>
      </c>
      <c r="B9" s="3" t="s">
        <v>34</v>
      </c>
      <c r="C9" s="6">
        <v>0.25416666666666665</v>
      </c>
      <c r="D9" s="6">
        <v>0.25625</v>
      </c>
      <c r="E9" s="6">
        <v>0.25277777777777777</v>
      </c>
      <c r="F9" s="6">
        <v>0.2590277777777778</v>
      </c>
      <c r="G9" s="6">
        <v>0.2590277777777778</v>
      </c>
      <c r="H9" s="6">
        <v>0.2520833333333333</v>
      </c>
      <c r="I9" s="6">
        <v>0.25</v>
      </c>
      <c r="J9" s="6">
        <v>0.25277777777777777</v>
      </c>
      <c r="K9" s="6">
        <v>0.2465277777777778</v>
      </c>
      <c r="L9" s="6"/>
      <c r="M9" s="7">
        <f t="shared" si="0"/>
        <v>0.25362654320987654</v>
      </c>
      <c r="O9" s="6">
        <v>0.2625</v>
      </c>
      <c r="P9" s="6">
        <v>0.26319444444444445</v>
      </c>
      <c r="Q9" s="6">
        <v>0.2736111111111111</v>
      </c>
      <c r="R9" s="6">
        <v>0.27291666666666664</v>
      </c>
      <c r="S9" s="6">
        <v>0.29375</v>
      </c>
      <c r="T9" s="6">
        <v>0.27569444444444446</v>
      </c>
      <c r="U9" s="6">
        <v>0.2604166666666667</v>
      </c>
      <c r="V9" s="6">
        <v>0.26666666666666666</v>
      </c>
      <c r="W9" s="6">
        <v>0.2520833333333333</v>
      </c>
      <c r="X9" s="8">
        <f t="shared" si="1"/>
        <v>0.2689814814814815</v>
      </c>
      <c r="Y9" s="11">
        <f t="shared" si="2"/>
        <v>0.15851658950617284</v>
      </c>
      <c r="Z9" s="13">
        <f aca="true" t="shared" si="5" ref="Z9:Z22">+AVERAGE(T9:W9)</f>
        <v>0.2637152777777778</v>
      </c>
      <c r="AA9" s="13">
        <f t="shared" si="3"/>
        <v>0.16482204861111113</v>
      </c>
      <c r="AB9" s="30">
        <f t="shared" si="4"/>
        <v>0.1318576388888889</v>
      </c>
    </row>
    <row r="10" spans="1:28" ht="15.75">
      <c r="A10">
        <f aca="true" t="shared" si="6" ref="A10:A24">+A9+1</f>
        <v>3</v>
      </c>
      <c r="B10" s="3" t="s">
        <v>52</v>
      </c>
      <c r="C10" s="6">
        <v>0.2673611111111111</v>
      </c>
      <c r="D10" s="6">
        <v>0.2722222222222222</v>
      </c>
      <c r="E10" s="6">
        <v>0.2708333333333333</v>
      </c>
      <c r="F10" s="6">
        <v>0.27638888888888885</v>
      </c>
      <c r="G10" s="6">
        <v>0.27152777777777776</v>
      </c>
      <c r="H10" s="6"/>
      <c r="I10" s="6">
        <v>0.2777777777777778</v>
      </c>
      <c r="J10" s="6">
        <v>0.25972222222222224</v>
      </c>
      <c r="K10" s="6">
        <v>0.27291666666666664</v>
      </c>
      <c r="L10" s="6"/>
      <c r="M10" s="7">
        <f t="shared" si="0"/>
        <v>0.27109374999999997</v>
      </c>
      <c r="O10" s="6">
        <v>0.27569444444444446</v>
      </c>
      <c r="P10" s="6">
        <v>0.28611111111111115</v>
      </c>
      <c r="Q10" s="6">
        <v>0.2888888888888889</v>
      </c>
      <c r="R10" s="6">
        <v>0.28541666666666665</v>
      </c>
      <c r="S10" s="6">
        <v>0.28958333333333336</v>
      </c>
      <c r="T10" s="6"/>
      <c r="U10" s="6"/>
      <c r="V10" s="6">
        <v>0.26875</v>
      </c>
      <c r="W10" s="6">
        <v>0.2736111111111111</v>
      </c>
      <c r="X10" s="8">
        <f t="shared" si="1"/>
        <v>0.28115079365079365</v>
      </c>
      <c r="Y10" s="11">
        <f t="shared" si="2"/>
        <v>0.16943359375</v>
      </c>
      <c r="Z10" s="13">
        <f t="shared" si="5"/>
        <v>0.27118055555555554</v>
      </c>
      <c r="AA10" s="13">
        <f t="shared" si="3"/>
        <v>0.1694878472222222</v>
      </c>
      <c r="AB10" s="30">
        <f t="shared" si="4"/>
        <v>0.13559027777777777</v>
      </c>
    </row>
    <row r="11" spans="1:28" ht="15.75">
      <c r="A11">
        <f t="shared" si="6"/>
        <v>4</v>
      </c>
      <c r="B11" s="3" t="s">
        <v>35</v>
      </c>
      <c r="C11" s="6">
        <v>0.28541666666666665</v>
      </c>
      <c r="D11" s="6">
        <v>0.27708333333333335</v>
      </c>
      <c r="E11" s="6">
        <v>0.2743055555555555</v>
      </c>
      <c r="F11" s="6">
        <v>0.28402777777777777</v>
      </c>
      <c r="G11" s="6">
        <v>0.2902777777777778</v>
      </c>
      <c r="H11" s="6">
        <v>0.28194444444444444</v>
      </c>
      <c r="I11" s="6">
        <v>0.2743055555555555</v>
      </c>
      <c r="J11" s="6">
        <v>0.26944444444444443</v>
      </c>
      <c r="K11" s="6">
        <v>0.26666666666666666</v>
      </c>
      <c r="L11" s="6"/>
      <c r="M11" s="7">
        <f t="shared" si="0"/>
        <v>0.27816358024691357</v>
      </c>
      <c r="O11" s="6">
        <v>0.3034722222222222</v>
      </c>
      <c r="P11" s="6">
        <v>0.29305555555555557</v>
      </c>
      <c r="Q11" s="6">
        <v>0.29791666666666666</v>
      </c>
      <c r="R11" s="6">
        <v>0.29583333333333334</v>
      </c>
      <c r="S11" s="6"/>
      <c r="T11" s="6">
        <v>0.29097222222222224</v>
      </c>
      <c r="U11" s="6">
        <v>0.2902777777777778</v>
      </c>
      <c r="V11" s="6">
        <v>0.28194444444444444</v>
      </c>
      <c r="W11" s="6">
        <v>0.2736111111111111</v>
      </c>
      <c r="X11" s="8">
        <f t="shared" si="1"/>
        <v>0.2908854166666667</v>
      </c>
      <c r="Y11" s="11">
        <f t="shared" si="2"/>
        <v>0.17385223765432098</v>
      </c>
      <c r="Z11" s="13">
        <f t="shared" si="5"/>
        <v>0.2842013888888889</v>
      </c>
      <c r="AA11" s="13">
        <f t="shared" si="3"/>
        <v>0.17762586805555558</v>
      </c>
      <c r="AB11" s="30">
        <f t="shared" si="4"/>
        <v>0.14210069444444445</v>
      </c>
    </row>
    <row r="12" spans="1:28" ht="15.75">
      <c r="A12">
        <f t="shared" si="6"/>
        <v>5</v>
      </c>
      <c r="B12" s="3" t="s">
        <v>17</v>
      </c>
      <c r="C12" s="6">
        <v>0.2847222222222222</v>
      </c>
      <c r="D12" s="6">
        <v>0.2791666666666667</v>
      </c>
      <c r="E12" s="6">
        <v>0.2743055555555555</v>
      </c>
      <c r="F12" s="6">
        <v>0.28402777777777777</v>
      </c>
      <c r="G12" s="6" t="s">
        <v>0</v>
      </c>
      <c r="H12" s="6">
        <v>0.2875</v>
      </c>
      <c r="I12" s="6">
        <v>0.2743055555555555</v>
      </c>
      <c r="J12" s="6">
        <v>0.26666666666666666</v>
      </c>
      <c r="K12" s="6">
        <v>0.26666666666666666</v>
      </c>
      <c r="L12" s="6"/>
      <c r="M12" s="7">
        <f t="shared" si="0"/>
        <v>0.2771701388888889</v>
      </c>
      <c r="O12" s="6"/>
      <c r="P12" s="6">
        <v>0.30277777777777776</v>
      </c>
      <c r="Q12" s="6">
        <v>0.3</v>
      </c>
      <c r="R12" s="6">
        <v>0.3020833333333333</v>
      </c>
      <c r="S12" s="6"/>
      <c r="T12" s="6">
        <v>0.3020833333333333</v>
      </c>
      <c r="U12" s="6">
        <v>0.28194444444444444</v>
      </c>
      <c r="V12" s="6">
        <v>0.28194444444444444</v>
      </c>
      <c r="W12" s="6">
        <v>0.2743055555555555</v>
      </c>
      <c r="X12" s="8">
        <f t="shared" si="1"/>
        <v>0.29216269841269843</v>
      </c>
      <c r="Y12" s="11">
        <f t="shared" si="2"/>
        <v>0.17323133680555558</v>
      </c>
      <c r="Z12" s="13">
        <f t="shared" si="5"/>
        <v>0.28506944444444443</v>
      </c>
      <c r="AA12" s="13">
        <f t="shared" si="3"/>
        <v>0.17816840277777776</v>
      </c>
      <c r="AB12" s="30">
        <f t="shared" si="4"/>
        <v>0.14253472222222222</v>
      </c>
    </row>
    <row r="13" spans="1:28" ht="15.75">
      <c r="A13">
        <f t="shared" si="6"/>
        <v>6</v>
      </c>
      <c r="B13" s="3" t="s">
        <v>20</v>
      </c>
      <c r="C13" s="6">
        <v>0.2673611111111111</v>
      </c>
      <c r="D13" s="6">
        <v>0.2722222222222222</v>
      </c>
      <c r="E13" s="6"/>
      <c r="F13" s="6">
        <v>0.28541666666666665</v>
      </c>
      <c r="G13" s="6">
        <v>0.27847222222222223</v>
      </c>
      <c r="H13" s="6"/>
      <c r="I13" s="6">
        <v>0.2791666666666667</v>
      </c>
      <c r="J13" s="6">
        <v>0.27847222222222223</v>
      </c>
      <c r="K13" s="6">
        <v>0.2701388888888889</v>
      </c>
      <c r="L13" s="6"/>
      <c r="M13" s="7">
        <f t="shared" si="0"/>
        <v>0.2758928571428571</v>
      </c>
      <c r="O13" s="6">
        <v>0.28125</v>
      </c>
      <c r="P13" s="6">
        <v>0.3069444444444444</v>
      </c>
      <c r="Q13" s="6"/>
      <c r="R13" s="6">
        <v>0.30625</v>
      </c>
      <c r="S13" s="6">
        <v>0.30416666666666664</v>
      </c>
      <c r="T13" s="6"/>
      <c r="U13" s="6">
        <v>0.29444444444444445</v>
      </c>
      <c r="V13" s="6">
        <v>0.3013888888888889</v>
      </c>
      <c r="W13" s="6">
        <v>0.29444444444444445</v>
      </c>
      <c r="X13" s="8">
        <f t="shared" si="1"/>
        <v>0.2984126984126984</v>
      </c>
      <c r="Y13" s="11">
        <f t="shared" si="2"/>
        <v>0.1724330357142857</v>
      </c>
      <c r="Z13" s="13">
        <f t="shared" si="5"/>
        <v>0.2967592592592592</v>
      </c>
      <c r="AA13" s="13">
        <f t="shared" si="3"/>
        <v>0.18547453703703703</v>
      </c>
      <c r="AB13" s="30">
        <f t="shared" si="4"/>
        <v>0.1483796296296296</v>
      </c>
    </row>
    <row r="14" spans="1:28" ht="15.75">
      <c r="A14">
        <f t="shared" si="6"/>
        <v>7</v>
      </c>
      <c r="B14" s="3" t="s">
        <v>43</v>
      </c>
      <c r="C14" s="6">
        <v>0.29583333333333334</v>
      </c>
      <c r="D14" s="6">
        <v>0.29791666666666666</v>
      </c>
      <c r="E14" s="6">
        <v>0.2965277777777778</v>
      </c>
      <c r="F14" s="6">
        <v>0.2986111111111111</v>
      </c>
      <c r="H14" s="6">
        <v>0.26666666666666666</v>
      </c>
      <c r="I14" s="6">
        <v>0.275</v>
      </c>
      <c r="J14" s="6">
        <v>0.2701388888888889</v>
      </c>
      <c r="K14" s="6">
        <v>0.26944444444444443</v>
      </c>
      <c r="L14" s="6"/>
      <c r="M14" s="7">
        <f t="shared" si="0"/>
        <v>0.2837673611111111</v>
      </c>
      <c r="O14" s="6"/>
      <c r="P14" s="6">
        <v>0.3215277777777778</v>
      </c>
      <c r="Q14" s="6"/>
      <c r="R14" s="6">
        <v>0.31319444444444444</v>
      </c>
      <c r="S14" s="6"/>
      <c r="T14" s="6">
        <v>0.2951388888888889</v>
      </c>
      <c r="U14" s="6">
        <v>0.2902777777777778</v>
      </c>
      <c r="V14" s="6">
        <v>0.29930555555555555</v>
      </c>
      <c r="W14" s="6">
        <v>0.28611111111111115</v>
      </c>
      <c r="X14" s="8">
        <f t="shared" si="1"/>
        <v>0.30092592592592593</v>
      </c>
      <c r="Y14" s="11">
        <f t="shared" si="2"/>
        <v>0.17735460069444445</v>
      </c>
      <c r="Z14" s="13">
        <f t="shared" si="5"/>
        <v>0.29270833333333335</v>
      </c>
      <c r="AA14" s="13">
        <f t="shared" si="3"/>
        <v>0.18294270833333334</v>
      </c>
      <c r="AB14" s="30">
        <f t="shared" si="4"/>
        <v>0.14635416666666667</v>
      </c>
    </row>
    <row r="15" spans="1:28" ht="15.75">
      <c r="A15">
        <f t="shared" si="6"/>
        <v>8</v>
      </c>
      <c r="B15" s="3" t="s">
        <v>74</v>
      </c>
      <c r="C15" s="6">
        <v>0.29097222222222224</v>
      </c>
      <c r="D15" s="6">
        <v>0.2881944444444445</v>
      </c>
      <c r="E15" s="6">
        <v>0.28958333333333336</v>
      </c>
      <c r="F15" s="6">
        <v>0.2916666666666667</v>
      </c>
      <c r="G15" s="6">
        <v>0.2847222222222222</v>
      </c>
      <c r="H15" s="6"/>
      <c r="I15" s="6">
        <v>0.2791666666666667</v>
      </c>
      <c r="J15" s="6">
        <v>0.2708333333333333</v>
      </c>
      <c r="K15" s="6">
        <v>0.27708333333333335</v>
      </c>
      <c r="L15" s="6"/>
      <c r="M15" s="7">
        <f t="shared" si="0"/>
        <v>0.2840277777777778</v>
      </c>
      <c r="O15" s="6">
        <v>0.30833333333333335</v>
      </c>
      <c r="P15" s="6">
        <v>0.3048611111111111</v>
      </c>
      <c r="Q15" s="6">
        <v>0.3104166666666667</v>
      </c>
      <c r="R15" s="6">
        <v>0.31180555555555556</v>
      </c>
      <c r="S15" s="6">
        <v>0.31180555555555556</v>
      </c>
      <c r="T15" s="6"/>
      <c r="U15" s="6">
        <v>0.2951388888888889</v>
      </c>
      <c r="V15" s="6">
        <v>0.29375</v>
      </c>
      <c r="W15" s="6">
        <v>0.28611111111111115</v>
      </c>
      <c r="X15" s="8">
        <f t="shared" si="1"/>
        <v>0.30277777777777776</v>
      </c>
      <c r="Y15" s="11">
        <f t="shared" si="2"/>
        <v>0.17751736111111116</v>
      </c>
      <c r="Z15" s="13">
        <f t="shared" si="5"/>
        <v>0.2916666666666667</v>
      </c>
      <c r="AA15" s="13">
        <f t="shared" si="3"/>
        <v>0.18229166666666669</v>
      </c>
      <c r="AB15" s="30">
        <f t="shared" si="4"/>
        <v>0.14583333333333334</v>
      </c>
    </row>
    <row r="16" spans="1:28" ht="15.75">
      <c r="A16">
        <f t="shared" si="6"/>
        <v>9</v>
      </c>
      <c r="B16" s="3" t="s">
        <v>42</v>
      </c>
      <c r="C16" s="6">
        <v>0.2972222222222222</v>
      </c>
      <c r="D16" s="6">
        <v>0.29375</v>
      </c>
      <c r="E16" s="6">
        <v>0.29375</v>
      </c>
      <c r="F16" s="6">
        <v>0.2986111111111111</v>
      </c>
      <c r="G16" s="6">
        <v>0.2847222222222222</v>
      </c>
      <c r="H16" s="6"/>
      <c r="I16" s="6">
        <v>0.2902777777777778</v>
      </c>
      <c r="J16" s="6">
        <v>0.28402777777777777</v>
      </c>
      <c r="K16" s="6">
        <v>0.2833333333333333</v>
      </c>
      <c r="L16" s="6"/>
      <c r="M16" s="7">
        <f t="shared" si="0"/>
        <v>0.29071180555555554</v>
      </c>
      <c r="O16" s="6"/>
      <c r="P16" s="6">
        <v>0.3076388888888889</v>
      </c>
      <c r="Q16" s="6"/>
      <c r="R16" s="6">
        <v>0.3194444444444445</v>
      </c>
      <c r="S16" s="6">
        <v>0.3034722222222222</v>
      </c>
      <c r="T16" s="6"/>
      <c r="U16" s="6">
        <v>0.30277777777777776</v>
      </c>
      <c r="V16" s="6">
        <v>0.2916666666666667</v>
      </c>
      <c r="W16" s="6">
        <v>0.30069444444444443</v>
      </c>
      <c r="X16" s="8">
        <f t="shared" si="1"/>
        <v>0.3042824074074074</v>
      </c>
      <c r="Y16" s="11">
        <f t="shared" si="2"/>
        <v>0.1816948784722222</v>
      </c>
      <c r="Z16" s="13">
        <f t="shared" si="5"/>
        <v>0.29837962962962966</v>
      </c>
      <c r="AA16" s="13">
        <f t="shared" si="3"/>
        <v>0.18648726851851852</v>
      </c>
      <c r="AB16" s="30">
        <f t="shared" si="4"/>
        <v>0.14918981481481483</v>
      </c>
    </row>
    <row r="17" spans="1:28" ht="15.75">
      <c r="A17">
        <f t="shared" si="6"/>
        <v>10</v>
      </c>
      <c r="B17" s="3" t="s">
        <v>44</v>
      </c>
      <c r="C17" s="6">
        <v>0.2847222222222222</v>
      </c>
      <c r="D17" s="6">
        <v>0.2826388888888889</v>
      </c>
      <c r="E17" s="6">
        <v>0.2736111111111111</v>
      </c>
      <c r="F17" s="6">
        <v>0.2777777777777778</v>
      </c>
      <c r="G17" s="6">
        <v>0.27847222222222223</v>
      </c>
      <c r="H17" s="6">
        <v>0.28958333333333336</v>
      </c>
      <c r="I17" s="6">
        <v>0.28194444444444444</v>
      </c>
      <c r="J17" s="6"/>
      <c r="K17" s="6"/>
      <c r="L17" s="6"/>
      <c r="M17" s="7">
        <f t="shared" si="0"/>
        <v>0.28125</v>
      </c>
      <c r="O17" s="6"/>
      <c r="P17" s="6"/>
      <c r="Q17" s="6"/>
      <c r="R17" s="6">
        <v>0.3194444444444445</v>
      </c>
      <c r="S17" s="6">
        <v>0.3020833333333333</v>
      </c>
      <c r="T17" s="6">
        <v>0.30069444444444443</v>
      </c>
      <c r="U17" s="6">
        <v>0.30416666666666664</v>
      </c>
      <c r="V17" s="6"/>
      <c r="W17" s="6"/>
      <c r="X17" s="8">
        <f t="shared" si="1"/>
        <v>0.30659722222222224</v>
      </c>
      <c r="Y17" s="11">
        <f t="shared" si="2"/>
        <v>0.17578125</v>
      </c>
      <c r="Z17" s="13">
        <f t="shared" si="5"/>
        <v>0.30243055555555554</v>
      </c>
      <c r="AA17" s="13">
        <f t="shared" si="3"/>
        <v>0.1890190972222222</v>
      </c>
      <c r="AB17" s="30">
        <f t="shared" si="4"/>
        <v>0.15121527777777777</v>
      </c>
    </row>
    <row r="18" spans="1:28" ht="15.75">
      <c r="A18">
        <f t="shared" si="6"/>
        <v>11</v>
      </c>
      <c r="B18" s="3" t="s">
        <v>75</v>
      </c>
      <c r="C18" s="6">
        <v>0.31527777777777777</v>
      </c>
      <c r="D18" s="6">
        <v>0.3145833333333333</v>
      </c>
      <c r="E18" s="6">
        <v>0.30277777777777776</v>
      </c>
      <c r="F18" s="6"/>
      <c r="G18" s="6">
        <v>0.29097222222222224</v>
      </c>
      <c r="H18" s="6">
        <v>0.2875</v>
      </c>
      <c r="I18" s="6">
        <v>0.29305555555555557</v>
      </c>
      <c r="J18" s="6">
        <v>0.2798611111111111</v>
      </c>
      <c r="K18" s="6">
        <v>0.2798611111111111</v>
      </c>
      <c r="L18" s="6"/>
      <c r="M18" s="7">
        <f t="shared" si="0"/>
        <v>0.2954861111111111</v>
      </c>
      <c r="O18" s="6"/>
      <c r="P18" s="6">
        <v>0.33194444444444443</v>
      </c>
      <c r="Q18" s="6"/>
      <c r="R18" s="6"/>
      <c r="S18" s="6">
        <v>0.3201388888888889</v>
      </c>
      <c r="T18" s="6">
        <v>0.3048611111111111</v>
      </c>
      <c r="U18" s="6">
        <v>0.30277777777777776</v>
      </c>
      <c r="V18" s="6">
        <v>0.29791666666666666</v>
      </c>
      <c r="W18" s="6">
        <v>0.29444444444444445</v>
      </c>
      <c r="X18" s="8">
        <f t="shared" si="1"/>
        <v>0.30868055555555557</v>
      </c>
      <c r="Y18" s="11">
        <f t="shared" si="2"/>
        <v>0.18467881944444445</v>
      </c>
      <c r="Z18" s="13">
        <f t="shared" si="5"/>
        <v>0.3</v>
      </c>
      <c r="AA18" s="13">
        <f t="shared" si="3"/>
        <v>0.1875</v>
      </c>
      <c r="AB18" s="30">
        <f>+(Y18/1000)*850</f>
        <v>0.15697699652777777</v>
      </c>
    </row>
    <row r="19" spans="1:28" ht="15.75">
      <c r="A19">
        <f t="shared" si="6"/>
        <v>12</v>
      </c>
      <c r="B19" s="3" t="s">
        <v>45</v>
      </c>
      <c r="C19" s="6">
        <v>0.32083333333333336</v>
      </c>
      <c r="D19" s="6">
        <v>0.31666666666666665</v>
      </c>
      <c r="E19" s="6">
        <v>0.31319444444444444</v>
      </c>
      <c r="F19" s="6"/>
      <c r="H19" s="6"/>
      <c r="I19" s="6">
        <v>0.2965277777777778</v>
      </c>
      <c r="J19" s="6">
        <v>0.29583333333333334</v>
      </c>
      <c r="K19" s="6"/>
      <c r="L19" s="6"/>
      <c r="M19" s="7">
        <f t="shared" si="0"/>
        <v>0.3086111111111111</v>
      </c>
      <c r="O19" s="6"/>
      <c r="P19" s="6">
        <v>0.3416666666666666</v>
      </c>
      <c r="Q19" s="6"/>
      <c r="R19" s="6"/>
      <c r="S19" s="6"/>
      <c r="T19" s="6">
        <v>0.31180555555555556</v>
      </c>
      <c r="U19" s="6">
        <v>0.31180555555555556</v>
      </c>
      <c r="V19" s="6">
        <v>0.3076388888888889</v>
      </c>
      <c r="W19" s="6"/>
      <c r="X19" s="8">
        <f t="shared" si="1"/>
        <v>0.3182291666666667</v>
      </c>
      <c r="Y19" s="11">
        <f t="shared" si="2"/>
        <v>0.19288194444444445</v>
      </c>
      <c r="Z19" s="13">
        <f t="shared" si="5"/>
        <v>0.3104166666666667</v>
      </c>
      <c r="AA19" s="13">
        <f t="shared" si="3"/>
        <v>0.19401041666666666</v>
      </c>
      <c r="AB19" s="30">
        <f>+(Z19/1600)*800</f>
        <v>0.15520833333333334</v>
      </c>
    </row>
    <row r="20" spans="1:28" ht="15.75">
      <c r="A20">
        <f t="shared" si="6"/>
        <v>13</v>
      </c>
      <c r="B20" s="3" t="s">
        <v>36</v>
      </c>
      <c r="C20" s="6">
        <v>0.31180555555555556</v>
      </c>
      <c r="D20" s="6">
        <v>0.32916666666666666</v>
      </c>
      <c r="E20" s="6"/>
      <c r="F20" s="6"/>
      <c r="G20" s="6">
        <v>0.3111111111111111</v>
      </c>
      <c r="H20" s="6"/>
      <c r="I20" s="6">
        <v>0.2965277777777778</v>
      </c>
      <c r="J20" s="6">
        <v>0.29930555555555555</v>
      </c>
      <c r="K20" s="6"/>
      <c r="L20" s="6"/>
      <c r="M20" s="7">
        <f t="shared" si="0"/>
        <v>0.3095833333333333</v>
      </c>
      <c r="O20" s="6"/>
      <c r="P20" s="6">
        <v>0.35833333333333334</v>
      </c>
      <c r="Q20" s="6"/>
      <c r="R20" s="6"/>
      <c r="S20" s="6">
        <v>0.3451388888888889</v>
      </c>
      <c r="T20" s="6">
        <v>0.33194444444444443</v>
      </c>
      <c r="U20" s="6">
        <v>0.3111111111111111</v>
      </c>
      <c r="V20" s="6">
        <v>0.3444444444444445</v>
      </c>
      <c r="W20" s="6"/>
      <c r="X20" s="8">
        <f t="shared" si="1"/>
        <v>0.33819444444444446</v>
      </c>
      <c r="Y20" s="11">
        <f t="shared" si="2"/>
        <v>0.19348958333333333</v>
      </c>
      <c r="Z20" s="13">
        <f t="shared" si="5"/>
        <v>0.32916666666666666</v>
      </c>
      <c r="AA20" s="13">
        <f t="shared" si="3"/>
        <v>0.20572916666666666</v>
      </c>
      <c r="AB20" s="30">
        <f>+(Y20/1000)*850</f>
        <v>0.16446614583333333</v>
      </c>
    </row>
    <row r="21" spans="1:28" ht="15.75">
      <c r="A21">
        <f t="shared" si="6"/>
        <v>14</v>
      </c>
      <c r="B21" s="3" t="s">
        <v>21</v>
      </c>
      <c r="C21" s="6">
        <v>0.31527777777777777</v>
      </c>
      <c r="D21" s="6">
        <v>0.3069444444444444</v>
      </c>
      <c r="E21" s="6">
        <v>0.3201388888888889</v>
      </c>
      <c r="F21" s="6"/>
      <c r="G21" s="6">
        <v>0.3069444444444444</v>
      </c>
      <c r="H21" s="6"/>
      <c r="I21" s="6">
        <v>0.30069444444444443</v>
      </c>
      <c r="J21" s="6">
        <v>0.3104166666666667</v>
      </c>
      <c r="K21" s="6"/>
      <c r="L21" s="6"/>
      <c r="M21" s="7">
        <f t="shared" si="0"/>
        <v>0.31006944444444445</v>
      </c>
      <c r="O21" s="6"/>
      <c r="P21" s="6">
        <v>0.3423611111111111</v>
      </c>
      <c r="Q21" s="6"/>
      <c r="R21" s="6"/>
      <c r="S21" s="6">
        <v>0.36319444444444443</v>
      </c>
      <c r="T21" s="6"/>
      <c r="U21" s="6">
        <v>0.32916666666666666</v>
      </c>
      <c r="V21" s="6">
        <v>0.3520833333333333</v>
      </c>
      <c r="W21" s="6"/>
      <c r="X21" s="8">
        <f t="shared" si="1"/>
        <v>0.34670138888888885</v>
      </c>
      <c r="Y21" s="11">
        <f t="shared" si="2"/>
        <v>0.1937934027777778</v>
      </c>
      <c r="Z21" s="13">
        <f t="shared" si="5"/>
        <v>0.34062499999999996</v>
      </c>
      <c r="AA21" s="13">
        <f>+(Y21/1600)*1000</f>
        <v>0.12112087673611112</v>
      </c>
      <c r="AB21" s="30">
        <f>+(Y21/1000)*850</f>
        <v>0.1647243923611111</v>
      </c>
    </row>
    <row r="22" spans="1:28" ht="15.75">
      <c r="A22">
        <f t="shared" si="6"/>
        <v>15</v>
      </c>
      <c r="B22" s="3" t="s">
        <v>51</v>
      </c>
      <c r="C22" s="6">
        <v>0.3458333333333334</v>
      </c>
      <c r="D22" s="6">
        <v>0.3638888888888889</v>
      </c>
      <c r="E22" s="6"/>
      <c r="F22" s="6"/>
      <c r="G22" s="6">
        <v>0.31805555555555554</v>
      </c>
      <c r="H22" s="6"/>
      <c r="I22" s="6">
        <v>0.30277777777777776</v>
      </c>
      <c r="J22" s="6">
        <v>0.3666666666666667</v>
      </c>
      <c r="K22" s="6"/>
      <c r="L22" s="6"/>
      <c r="M22" s="7">
        <f t="shared" si="0"/>
        <v>0.33944444444444444</v>
      </c>
      <c r="O22" s="6"/>
      <c r="P22" s="6">
        <v>0.4041666666666666</v>
      </c>
      <c r="Q22" s="6"/>
      <c r="R22" s="6"/>
      <c r="S22" s="6">
        <v>0.36319444444444443</v>
      </c>
      <c r="T22" s="6"/>
      <c r="U22" s="6">
        <v>0.3361111111111111</v>
      </c>
      <c r="V22" s="6">
        <v>0.40069444444444446</v>
      </c>
      <c r="W22" s="6"/>
      <c r="X22" s="8">
        <f t="shared" si="1"/>
        <v>0.37604166666666666</v>
      </c>
      <c r="Y22" s="11">
        <f t="shared" si="2"/>
        <v>0.21215277777777777</v>
      </c>
      <c r="Z22" s="13">
        <f t="shared" si="5"/>
        <v>0.36840277777777775</v>
      </c>
      <c r="AA22" s="13">
        <f>+(Z22/1600)*1000</f>
        <v>0.23025173611111108</v>
      </c>
      <c r="AB22" s="30">
        <f>+(Y22/1000)*850</f>
        <v>0.1803298611111111</v>
      </c>
    </row>
    <row r="23" spans="1:28" ht="15.75">
      <c r="A23">
        <f t="shared" si="6"/>
        <v>16</v>
      </c>
      <c r="B23" s="3" t="s">
        <v>87</v>
      </c>
      <c r="C23" s="6"/>
      <c r="D23" s="6"/>
      <c r="E23" s="6"/>
      <c r="F23" s="6"/>
      <c r="G23" s="6">
        <v>0.34861111111111115</v>
      </c>
      <c r="H23" s="6"/>
      <c r="I23" s="6">
        <v>0.30833333333333335</v>
      </c>
      <c r="J23" s="6">
        <v>0.3055555555555555</v>
      </c>
      <c r="K23" s="6"/>
      <c r="L23" s="6"/>
      <c r="M23" s="7">
        <f t="shared" si="0"/>
        <v>0.32083333333333336</v>
      </c>
      <c r="O23" s="6"/>
      <c r="P23" s="6"/>
      <c r="Q23" s="6"/>
      <c r="R23" s="6"/>
      <c r="S23" s="6"/>
      <c r="T23" s="6"/>
      <c r="U23" s="6"/>
      <c r="V23" s="6"/>
      <c r="W23" s="6"/>
      <c r="X23" s="8"/>
      <c r="Y23" s="11"/>
      <c r="Z23" s="13"/>
      <c r="AA23" s="13"/>
      <c r="AB23" s="30"/>
    </row>
    <row r="24" spans="1:28" ht="15.75">
      <c r="A24">
        <f t="shared" si="6"/>
        <v>17</v>
      </c>
      <c r="B24" s="3" t="s">
        <v>88</v>
      </c>
      <c r="C24" s="6"/>
      <c r="D24" s="6"/>
      <c r="E24" s="6"/>
      <c r="F24" s="6"/>
      <c r="G24" s="6">
        <v>0.3597222222222222</v>
      </c>
      <c r="H24" s="6"/>
      <c r="I24" s="6"/>
      <c r="J24" s="6"/>
      <c r="K24" s="6"/>
      <c r="L24" s="6"/>
      <c r="M24" s="7">
        <f t="shared" si="0"/>
        <v>0.3597222222222222</v>
      </c>
      <c r="O24" s="6"/>
      <c r="P24" s="6"/>
      <c r="Q24" s="6"/>
      <c r="R24" s="6"/>
      <c r="S24" s="6"/>
      <c r="T24" s="6"/>
      <c r="U24" s="6"/>
      <c r="V24" s="6"/>
      <c r="W24" s="6"/>
      <c r="X24" s="8"/>
      <c r="Y24" s="11"/>
      <c r="Z24" s="13"/>
      <c r="AA24" s="13"/>
      <c r="AB24" s="30"/>
    </row>
    <row r="25" spans="2:25" ht="15.75">
      <c r="B25" s="3" t="s">
        <v>0</v>
      </c>
      <c r="C25" s="6"/>
      <c r="D25" s="6"/>
      <c r="E25" s="6"/>
      <c r="F25" s="6"/>
      <c r="H25" s="6"/>
      <c r="I25" s="6"/>
      <c r="J25" s="6"/>
      <c r="K25" s="6"/>
      <c r="L25" s="6"/>
      <c r="M25" s="7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2:28" s="12" customFormat="1" ht="15.75">
      <c r="B26" s="12" t="s">
        <v>16</v>
      </c>
      <c r="C26" s="13">
        <f aca="true" t="shared" si="7" ref="C26:K26">+AVERAGE(C8:C24)</f>
        <v>0.29268518518518516</v>
      </c>
      <c r="D26" s="13">
        <f t="shared" si="7"/>
        <v>0.2937962962962963</v>
      </c>
      <c r="E26" s="13">
        <f t="shared" si="7"/>
        <v>0.28431712962962963</v>
      </c>
      <c r="F26" s="13">
        <f t="shared" si="7"/>
        <v>0.28131944444444446</v>
      </c>
      <c r="G26" s="13">
        <f t="shared" si="7"/>
        <v>0.29538690476190477</v>
      </c>
      <c r="H26" s="13">
        <f t="shared" si="7"/>
        <v>0.27321428571428574</v>
      </c>
      <c r="I26" s="13">
        <f t="shared" si="7"/>
        <v>0.28307291666666673</v>
      </c>
      <c r="J26" s="13">
        <f t="shared" si="7"/>
        <v>0.2839814814814815</v>
      </c>
      <c r="K26" s="13">
        <f t="shared" si="7"/>
        <v>0.26791666666666664</v>
      </c>
      <c r="L26" s="13"/>
      <c r="M26" s="7">
        <f>+AVERAGE(C26:D26)</f>
        <v>0.2932407407407407</v>
      </c>
      <c r="N26" s="14"/>
      <c r="O26" s="13">
        <f aca="true" t="shared" si="8" ref="O26:W26">+AVERAGE(O8:O24)</f>
        <v>0.28171296296296294</v>
      </c>
      <c r="P26" s="13">
        <f t="shared" si="8"/>
        <v>0.3162698412698413</v>
      </c>
      <c r="Q26" s="13">
        <f t="shared" si="8"/>
        <v>0.28946759259259264</v>
      </c>
      <c r="R26" s="13">
        <f t="shared" si="8"/>
        <v>0.2993055555555556</v>
      </c>
      <c r="S26" s="13">
        <f t="shared" si="8"/>
        <v>0.3148358585858586</v>
      </c>
      <c r="T26" s="13">
        <f t="shared" si="8"/>
        <v>0.29668209876543206</v>
      </c>
      <c r="U26" s="13">
        <f t="shared" si="8"/>
        <v>0.2978174603174603</v>
      </c>
      <c r="V26" s="13">
        <f t="shared" si="8"/>
        <v>0.3038194444444445</v>
      </c>
      <c r="W26" s="13">
        <f t="shared" si="8"/>
        <v>0.281875</v>
      </c>
      <c r="X26" s="13">
        <f>+AVERAGE(X8:X22)</f>
        <v>0.3066098067313345</v>
      </c>
      <c r="Y26" s="13">
        <f>+AVERAGE(Y8:Y24)</f>
        <v>0.17959851282333922</v>
      </c>
      <c r="AB26" s="14"/>
    </row>
    <row r="27" spans="2:25" ht="15.75">
      <c r="B27" s="3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O27" s="6"/>
      <c r="P27" s="6"/>
      <c r="Q27" s="6"/>
      <c r="R27" s="6"/>
      <c r="S27" s="6"/>
      <c r="T27" s="6"/>
      <c r="U27" s="6"/>
      <c r="V27" s="6"/>
      <c r="W27" s="6"/>
      <c r="X27" s="8"/>
      <c r="Y27" s="11"/>
    </row>
    <row r="28" spans="2:25" ht="15.75">
      <c r="B28" s="34" t="s">
        <v>29</v>
      </c>
      <c r="C28" s="35">
        <f>+AVERAGE(C8,C9,C10,C11,C12)</f>
        <v>0.26902777777777775</v>
      </c>
      <c r="D28" s="35">
        <f aca="true" t="shared" si="9" ref="D28:K28">+AVERAGE(D8,D9,D10,D11,D12)</f>
        <v>0.26819444444444446</v>
      </c>
      <c r="E28" s="35">
        <f t="shared" si="9"/>
        <v>0.2644444444444444</v>
      </c>
      <c r="F28" s="35">
        <f t="shared" si="9"/>
        <v>0.27222222222222225</v>
      </c>
      <c r="G28" s="35">
        <f>+AVERAGE(G8,G9,G10,G11,G13)</f>
        <v>0.2704166666666667</v>
      </c>
      <c r="H28" s="35">
        <f t="shared" si="9"/>
        <v>0.2671875</v>
      </c>
      <c r="I28" s="35">
        <f t="shared" si="9"/>
        <v>0.2651388888888889</v>
      </c>
      <c r="J28" s="35">
        <f t="shared" si="9"/>
        <v>0.2597222222222222</v>
      </c>
      <c r="K28" s="35">
        <f t="shared" si="9"/>
        <v>0.2598611111111111</v>
      </c>
      <c r="L28" s="6"/>
      <c r="M28" s="7"/>
      <c r="O28" s="35">
        <f aca="true" t="shared" si="10" ref="O28:W28">+AVERAGE(O8,O9,O10,O11,O12)</f>
        <v>0.2751736111111111</v>
      </c>
      <c r="P28" s="35">
        <f t="shared" si="10"/>
        <v>0.2816666666666667</v>
      </c>
      <c r="Q28" s="35">
        <f t="shared" si="10"/>
        <v>0.2852777777777778</v>
      </c>
      <c r="R28" s="35">
        <f t="shared" si="10"/>
        <v>0.2845833333333333</v>
      </c>
      <c r="S28" s="35">
        <f t="shared" si="10"/>
        <v>0.2833333333333334</v>
      </c>
      <c r="T28" s="35">
        <f t="shared" si="10"/>
        <v>0.2814236111111111</v>
      </c>
      <c r="U28" s="35">
        <f t="shared" si="10"/>
        <v>0.2729166666666667</v>
      </c>
      <c r="V28" s="35">
        <f t="shared" si="10"/>
        <v>0.2729166666666667</v>
      </c>
      <c r="W28" s="35">
        <f t="shared" si="10"/>
        <v>0.27138888888888885</v>
      </c>
      <c r="X28" s="8"/>
      <c r="Y28" s="11"/>
    </row>
    <row r="29" spans="2:25" ht="15.75">
      <c r="B29" s="3"/>
      <c r="C29" s="6"/>
      <c r="H29" s="6" t="s">
        <v>0</v>
      </c>
      <c r="I29" s="6" t="s">
        <v>0</v>
      </c>
      <c r="J29" s="6"/>
      <c r="K29" s="6"/>
      <c r="L29" s="6"/>
      <c r="M29" s="7"/>
      <c r="O29" s="6"/>
      <c r="U29" s="6"/>
      <c r="V29" s="6"/>
      <c r="W29" s="6"/>
      <c r="X29" s="8"/>
      <c r="Y29" s="11"/>
    </row>
    <row r="30" spans="2:25" ht="15.75">
      <c r="B30" s="3"/>
      <c r="C30" s="6"/>
      <c r="D30" s="6"/>
      <c r="E30" s="6"/>
      <c r="F30" s="6"/>
      <c r="G30" s="6"/>
      <c r="H30" s="6"/>
      <c r="I30" s="6"/>
      <c r="J30" s="6"/>
      <c r="K30" s="6"/>
      <c r="L30" s="6"/>
      <c r="M30" s="7"/>
      <c r="O30" s="6"/>
      <c r="P30" s="6"/>
      <c r="Q30" s="6"/>
      <c r="R30" s="6"/>
      <c r="S30" s="6"/>
      <c r="T30" s="6"/>
      <c r="U30" s="6"/>
      <c r="V30" s="6"/>
      <c r="W30" s="6"/>
      <c r="X30" s="8"/>
      <c r="Y30" s="11"/>
    </row>
    <row r="31" spans="2:25" ht="15.75">
      <c r="B31" s="3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  <c r="O31" s="6"/>
      <c r="P31" s="6"/>
      <c r="Q31" s="6"/>
      <c r="R31" s="6"/>
      <c r="S31" s="6"/>
      <c r="T31" s="6"/>
      <c r="U31" s="6"/>
      <c r="V31" s="6"/>
      <c r="W31" s="6"/>
      <c r="X31" s="8"/>
      <c r="Y31" s="11"/>
    </row>
    <row r="32" spans="2:25" ht="15.75">
      <c r="B32" s="3"/>
      <c r="D32" s="6"/>
      <c r="E32" s="6"/>
      <c r="F32" s="6"/>
      <c r="G32" s="6"/>
      <c r="H32" s="6"/>
      <c r="I32" s="6"/>
      <c r="J32" s="6"/>
      <c r="K32" s="6"/>
      <c r="L32" s="6"/>
      <c r="M32" s="7"/>
      <c r="Q32" s="6"/>
      <c r="R32" s="6"/>
      <c r="S32" s="6"/>
      <c r="T32" s="6"/>
      <c r="U32" s="6"/>
      <c r="V32" s="6"/>
      <c r="W32" s="6"/>
      <c r="X32" s="8"/>
      <c r="Y32" s="11"/>
    </row>
    <row r="33" spans="2:25" ht="15.75">
      <c r="B33" s="3"/>
      <c r="D33" s="6"/>
      <c r="E33" s="6"/>
      <c r="F33" s="6"/>
      <c r="G33" s="6"/>
      <c r="H33" s="6"/>
      <c r="I33" s="6"/>
      <c r="J33" s="6"/>
      <c r="K33" s="6"/>
      <c r="L33" s="6"/>
      <c r="M33" s="7"/>
      <c r="Q33" s="6"/>
      <c r="R33" s="6"/>
      <c r="S33" s="6"/>
      <c r="T33" s="6"/>
      <c r="U33" s="6"/>
      <c r="V33" s="6"/>
      <c r="W33" s="6"/>
      <c r="X33" s="8"/>
      <c r="Y33" s="11"/>
    </row>
    <row r="34" spans="2:25" ht="15.75">
      <c r="B34" s="3"/>
      <c r="D34" s="6"/>
      <c r="E34" s="6"/>
      <c r="F34" s="6"/>
      <c r="G34" s="6"/>
      <c r="H34" s="6"/>
      <c r="I34" s="6"/>
      <c r="J34" s="6"/>
      <c r="K34" s="6"/>
      <c r="L34" s="6"/>
      <c r="M34" s="7"/>
      <c r="P34" s="6"/>
      <c r="Q34" s="6"/>
      <c r="R34" s="6"/>
      <c r="S34" s="6"/>
      <c r="T34" s="6"/>
      <c r="U34" s="6"/>
      <c r="V34" s="6"/>
      <c r="W34" s="6"/>
      <c r="X34" s="8"/>
      <c r="Y34" s="11"/>
    </row>
    <row r="35" spans="2:25" ht="15.75">
      <c r="B35" s="3"/>
      <c r="D35" s="6"/>
      <c r="E35" s="6"/>
      <c r="F35" s="6"/>
      <c r="G35" s="6"/>
      <c r="H35" s="6"/>
      <c r="I35" s="6"/>
      <c r="J35" s="6"/>
      <c r="K35" s="6"/>
      <c r="L35" s="6"/>
      <c r="M35" s="7"/>
      <c r="Q35" s="6"/>
      <c r="R35" s="6"/>
      <c r="S35" s="6"/>
      <c r="T35" s="6"/>
      <c r="U35" s="6"/>
      <c r="V35" s="6"/>
      <c r="W35" s="6"/>
      <c r="X35" s="8"/>
      <c r="Y35" s="11"/>
    </row>
    <row r="36" spans="2:25" ht="15.75">
      <c r="B36" s="3"/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O36" s="6"/>
      <c r="P36" s="6"/>
      <c r="Q36" s="6"/>
      <c r="R36" s="6"/>
      <c r="S36" s="6"/>
      <c r="T36" s="6"/>
      <c r="U36" s="6"/>
      <c r="V36" s="6"/>
      <c r="W36" s="6"/>
      <c r="X36" s="8"/>
      <c r="Y36" s="11"/>
    </row>
    <row r="37" spans="2:25" ht="15.75">
      <c r="B37" s="3"/>
      <c r="C37" s="6"/>
      <c r="D37" s="6"/>
      <c r="E37" s="6"/>
      <c r="F37" s="6"/>
      <c r="G37" s="6"/>
      <c r="H37" s="6"/>
      <c r="I37" s="6"/>
      <c r="J37" s="6"/>
      <c r="K37" s="6"/>
      <c r="L37" s="6"/>
      <c r="M37" s="7"/>
      <c r="O37" s="6"/>
      <c r="P37" s="6"/>
      <c r="Q37" s="6"/>
      <c r="R37" s="6"/>
      <c r="S37" s="6"/>
      <c r="T37" s="6"/>
      <c r="U37" s="6"/>
      <c r="V37" s="6"/>
      <c r="W37" s="6"/>
      <c r="X37" s="8"/>
      <c r="Y37" s="11"/>
    </row>
    <row r="38" spans="2:25" ht="15.75">
      <c r="B38" s="3"/>
      <c r="D38" s="6"/>
      <c r="E38" s="6"/>
      <c r="F38" s="6"/>
      <c r="G38" s="6"/>
      <c r="H38" s="6"/>
      <c r="I38" s="6"/>
      <c r="J38" s="6"/>
      <c r="K38" s="6"/>
      <c r="L38" s="6"/>
      <c r="M38" s="7"/>
      <c r="Q38" s="6"/>
      <c r="R38" s="6"/>
      <c r="S38" s="6"/>
      <c r="T38" s="6"/>
      <c r="U38" s="6"/>
      <c r="V38" s="6"/>
      <c r="W38" s="6"/>
      <c r="X38" s="8"/>
      <c r="Y38" s="11"/>
    </row>
    <row r="39" spans="2:25" ht="15.75">
      <c r="B39" s="3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O39" s="6"/>
      <c r="P39" s="6"/>
      <c r="Q39" s="6"/>
      <c r="R39" s="6"/>
      <c r="S39" s="6"/>
      <c r="T39" s="6"/>
      <c r="U39" s="6"/>
      <c r="V39" s="6"/>
      <c r="W39" s="6"/>
      <c r="X39" s="8"/>
      <c r="Y39" s="11"/>
    </row>
    <row r="40" spans="2:25" ht="15.75">
      <c r="B40" s="3"/>
      <c r="D40" s="6"/>
      <c r="E40" s="6"/>
      <c r="F40" s="6"/>
      <c r="G40" s="6"/>
      <c r="H40" s="6"/>
      <c r="I40" s="6"/>
      <c r="J40" s="6"/>
      <c r="K40" s="6"/>
      <c r="L40" s="6"/>
      <c r="M40" s="7"/>
      <c r="Q40" s="6"/>
      <c r="R40" s="6"/>
      <c r="S40" s="6"/>
      <c r="T40" s="6"/>
      <c r="U40" s="6"/>
      <c r="V40" s="6"/>
      <c r="W40" s="6"/>
      <c r="X40" s="8"/>
      <c r="Y40" s="11"/>
    </row>
    <row r="41" spans="2:25" ht="15.75">
      <c r="B41" s="3"/>
      <c r="D41" s="6"/>
      <c r="E41" s="6"/>
      <c r="F41" s="6"/>
      <c r="G41" s="6"/>
      <c r="H41" s="6"/>
      <c r="I41" s="6"/>
      <c r="J41" s="6"/>
      <c r="K41" s="6"/>
      <c r="L41" s="6"/>
      <c r="M41" s="7"/>
      <c r="P41" s="6"/>
      <c r="Q41" s="6"/>
      <c r="R41" s="6"/>
      <c r="S41" s="6"/>
      <c r="T41" s="6"/>
      <c r="U41" s="6"/>
      <c r="V41" s="6"/>
      <c r="W41" s="6"/>
      <c r="X41" s="8"/>
      <c r="Y41" s="11"/>
    </row>
    <row r="42" spans="2:25" ht="15.75">
      <c r="B42" s="3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O42" s="6"/>
      <c r="P42" s="6"/>
      <c r="Q42" s="6"/>
      <c r="R42" s="6"/>
      <c r="S42" s="6"/>
      <c r="T42" s="6"/>
      <c r="U42" s="6"/>
      <c r="V42" s="6"/>
      <c r="W42" s="6"/>
      <c r="X42" s="8"/>
      <c r="Y42" s="11"/>
    </row>
    <row r="43" spans="2:25" ht="15.75">
      <c r="B43" s="3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O43" s="6"/>
      <c r="Q43" s="6"/>
      <c r="R43" s="6"/>
      <c r="S43" s="6"/>
      <c r="T43" s="6"/>
      <c r="U43" s="6"/>
      <c r="V43" s="6"/>
      <c r="W43" s="6"/>
      <c r="X43" s="8"/>
      <c r="Y43" s="11"/>
    </row>
    <row r="44" spans="2:25" ht="15.75">
      <c r="B44" s="3"/>
      <c r="D44" s="6"/>
      <c r="E44" s="6"/>
      <c r="F44" s="6"/>
      <c r="G44" s="6"/>
      <c r="H44" s="6"/>
      <c r="I44" s="6"/>
      <c r="J44" s="6"/>
      <c r="K44" s="6"/>
      <c r="L44" s="6"/>
      <c r="M44" s="7"/>
      <c r="P44" s="6"/>
      <c r="Q44" s="6"/>
      <c r="R44" s="6"/>
      <c r="S44" s="6"/>
      <c r="T44" s="6"/>
      <c r="U44" s="6"/>
      <c r="V44" s="6"/>
      <c r="W44" s="6"/>
      <c r="X44" s="8"/>
      <c r="Y44" s="11"/>
    </row>
    <row r="45" spans="2:25" ht="15.75">
      <c r="B45" s="3"/>
      <c r="H45" s="6"/>
      <c r="I45" s="6"/>
      <c r="J45" s="6"/>
      <c r="K45" s="6"/>
      <c r="L45" s="6"/>
      <c r="M45" s="7"/>
      <c r="U45" s="6"/>
      <c r="V45" s="6"/>
      <c r="W45" s="6"/>
      <c r="X45" s="8"/>
      <c r="Y45" s="11"/>
    </row>
    <row r="46" spans="2:25" ht="15.75">
      <c r="B46" s="3"/>
      <c r="H46" s="6"/>
      <c r="I46" s="6"/>
      <c r="J46" s="6"/>
      <c r="K46" s="6"/>
      <c r="L46" s="6"/>
      <c r="M46" s="7"/>
      <c r="U46" s="6"/>
      <c r="V46" s="6"/>
      <c r="W46" s="6"/>
      <c r="X46" s="8"/>
      <c r="Y46" s="11"/>
    </row>
    <row r="47" ht="15.75">
      <c r="Y47" s="11" t="s">
        <v>0</v>
      </c>
    </row>
    <row r="48" ht="15.75">
      <c r="Y48" s="11" t="s">
        <v>0</v>
      </c>
    </row>
    <row r="49" spans="13:25" ht="15.75">
      <c r="M49" s="7" t="s">
        <v>0</v>
      </c>
      <c r="Y49" s="11" t="s">
        <v>0</v>
      </c>
    </row>
    <row r="50" spans="2:25" ht="15.75">
      <c r="B50" s="3" t="s">
        <v>0</v>
      </c>
      <c r="M50" s="7" t="s">
        <v>0</v>
      </c>
      <c r="X50" s="8" t="s">
        <v>0</v>
      </c>
      <c r="Y50" s="11" t="e">
        <f>+(M50/1600)*1000</f>
        <v>#VALUE!</v>
      </c>
    </row>
    <row r="51" spans="2:24" ht="15.75">
      <c r="B51" s="3" t="s">
        <v>0</v>
      </c>
      <c r="M51" s="7" t="s">
        <v>0</v>
      </c>
      <c r="X51" s="8" t="s">
        <v>0</v>
      </c>
    </row>
  </sheetData>
  <mergeCells count="2">
    <mergeCell ref="O4:P4"/>
    <mergeCell ref="O5:P5"/>
  </mergeCells>
  <printOptions/>
  <pageMargins left="0.42" right="0.46" top="1" bottom="1" header="0.5" footer="0.5"/>
  <pageSetup fitToHeight="1" fitToWidth="1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M51"/>
  <sheetViews>
    <sheetView tabSelected="1" workbookViewId="0" topLeftCell="B4">
      <pane xSplit="2070" ySplit="1590" topLeftCell="R18" activePane="bottomRight" state="split"/>
      <selection pane="topLeft" activeCell="Y50" sqref="Y50"/>
      <selection pane="topRight" activeCell="W4" sqref="W1:W16384"/>
      <selection pane="bottomLeft" activeCell="B42" sqref="A42:IV42"/>
      <selection pane="bottomRight" activeCell="AI24" sqref="AI24"/>
    </sheetView>
  </sheetViews>
  <sheetFormatPr defaultColWidth="9.00390625" defaultRowHeight="15.75"/>
  <cols>
    <col min="1" max="1" width="4.50390625" style="0" customWidth="1"/>
    <col min="2" max="2" width="13.625" style="0" customWidth="1"/>
    <col min="3" max="3" width="6.25390625" style="1" customWidth="1"/>
    <col min="4" max="4" width="6.125" style="17" customWidth="1"/>
    <col min="5" max="5" width="6.00390625" style="1" customWidth="1"/>
    <col min="6" max="6" width="6.00390625" style="17" customWidth="1"/>
    <col min="7" max="7" width="7.00390625" style="1" customWidth="1"/>
    <col min="8" max="8" width="7.00390625" style="17" customWidth="1"/>
    <col min="9" max="10" width="7.00390625" style="1" customWidth="1"/>
    <col min="11" max="11" width="7.00390625" style="17" customWidth="1"/>
    <col min="12" max="12" width="7.00390625" style="1" customWidth="1"/>
    <col min="13" max="13" width="7.00390625" style="17" customWidth="1"/>
    <col min="14" max="14" width="7.00390625" style="1" customWidth="1"/>
    <col min="15" max="15" width="5.875" style="17" customWidth="1"/>
    <col min="16" max="16" width="5.50390625" style="1" customWidth="1"/>
    <col min="17" max="17" width="5.50390625" style="17" customWidth="1"/>
    <col min="18" max="18" width="5.50390625" style="1" customWidth="1"/>
    <col min="19" max="19" width="5.50390625" style="17" customWidth="1"/>
    <col min="20" max="20" width="5.50390625" style="9" customWidth="1"/>
    <col min="21" max="21" width="6.00390625" style="17" customWidth="1"/>
    <col min="22" max="22" width="6.00390625" style="9" customWidth="1"/>
    <col min="23" max="23" width="7.25390625" style="17" customWidth="1"/>
    <col min="24" max="24" width="8.00390625" style="1" customWidth="1"/>
    <col min="25" max="25" width="8.375" style="28" customWidth="1"/>
    <col min="26" max="26" width="7.25390625" style="1" customWidth="1"/>
    <col min="27" max="27" width="6.50390625" style="1" customWidth="1"/>
    <col min="28" max="28" width="4.75390625" style="1" customWidth="1"/>
    <col min="29" max="29" width="5.875" style="1" customWidth="1"/>
    <col min="30" max="31" width="6.125" style="1" customWidth="1"/>
    <col min="32" max="33" width="4.75390625" style="1" customWidth="1"/>
    <col min="34" max="35" width="5.25390625" style="1" customWidth="1"/>
    <col min="36" max="36" width="8.00390625" style="0" customWidth="1"/>
    <col min="37" max="37" width="8.00390625" style="32" customWidth="1"/>
    <col min="38" max="38" width="6.875" style="1" customWidth="1"/>
    <col min="39" max="39" width="8.75390625" style="1" customWidth="1"/>
    <col min="40" max="40" width="8.75390625" style="64" customWidth="1"/>
    <col min="41" max="16384" width="11.00390625" style="0" customWidth="1"/>
  </cols>
  <sheetData>
    <row r="3" spans="3:40" ht="15.75">
      <c r="C3" s="1" t="s">
        <v>0</v>
      </c>
      <c r="AM3" s="1" t="s">
        <v>0</v>
      </c>
      <c r="AN3" s="64" t="s">
        <v>0</v>
      </c>
    </row>
    <row r="4" spans="2:40" ht="15.75">
      <c r="B4" s="15">
        <v>2009</v>
      </c>
      <c r="C4" s="2" t="s">
        <v>8</v>
      </c>
      <c r="D4" s="14" t="s">
        <v>22</v>
      </c>
      <c r="E4" s="2"/>
      <c r="F4" s="14" t="s">
        <v>22</v>
      </c>
      <c r="G4" s="2"/>
      <c r="H4" s="14" t="s">
        <v>22</v>
      </c>
      <c r="I4" s="2"/>
      <c r="J4" s="2"/>
      <c r="K4" s="14" t="s">
        <v>22</v>
      </c>
      <c r="L4" s="2"/>
      <c r="M4" s="14" t="s">
        <v>22</v>
      </c>
      <c r="N4" s="2"/>
      <c r="O4" s="14" t="s">
        <v>22</v>
      </c>
      <c r="P4" s="2"/>
      <c r="Q4" s="14" t="s">
        <v>22</v>
      </c>
      <c r="R4" s="2"/>
      <c r="S4" s="14" t="s">
        <v>22</v>
      </c>
      <c r="T4" s="2"/>
      <c r="U4" s="14" t="s">
        <v>22</v>
      </c>
      <c r="V4" s="2"/>
      <c r="W4" s="14"/>
      <c r="X4" s="4" t="s">
        <v>8</v>
      </c>
      <c r="Y4" s="28" t="s">
        <v>22</v>
      </c>
      <c r="Z4" s="15" t="s">
        <v>6</v>
      </c>
      <c r="AA4" s="2"/>
      <c r="AB4" s="2"/>
      <c r="AC4" s="2"/>
      <c r="AD4" s="2"/>
      <c r="AE4" s="2"/>
      <c r="AF4" s="2"/>
      <c r="AG4" s="2"/>
      <c r="AH4" s="2"/>
      <c r="AI4" s="2"/>
      <c r="AJ4" s="5" t="s">
        <v>2</v>
      </c>
      <c r="AK4" s="32" t="s">
        <v>8</v>
      </c>
      <c r="AL4" s="1" t="s">
        <v>56</v>
      </c>
      <c r="AM4" s="1" t="s">
        <v>58</v>
      </c>
      <c r="AN4" s="64" t="s">
        <v>58</v>
      </c>
    </row>
    <row r="5" spans="3:40" ht="15.75">
      <c r="C5" s="2" t="s">
        <v>5</v>
      </c>
      <c r="D5" s="14" t="s">
        <v>23</v>
      </c>
      <c r="E5" s="2"/>
      <c r="F5" s="14" t="s">
        <v>23</v>
      </c>
      <c r="G5" s="2"/>
      <c r="H5" s="14" t="s">
        <v>23</v>
      </c>
      <c r="I5" s="2"/>
      <c r="J5" s="2"/>
      <c r="K5" s="14" t="s">
        <v>23</v>
      </c>
      <c r="L5" s="2"/>
      <c r="M5" s="14" t="s">
        <v>23</v>
      </c>
      <c r="N5" s="2"/>
      <c r="O5" s="14" t="s">
        <v>23</v>
      </c>
      <c r="P5" s="2"/>
      <c r="Q5" s="14" t="s">
        <v>23</v>
      </c>
      <c r="R5" s="2"/>
      <c r="S5" s="14" t="s">
        <v>23</v>
      </c>
      <c r="T5" s="2" t="s">
        <v>73</v>
      </c>
      <c r="U5" s="14" t="s">
        <v>23</v>
      </c>
      <c r="V5" s="2" t="s">
        <v>0</v>
      </c>
      <c r="W5" s="14" t="s">
        <v>23</v>
      </c>
      <c r="X5" s="4" t="s">
        <v>9</v>
      </c>
      <c r="Y5" s="28" t="s">
        <v>23</v>
      </c>
      <c r="Z5" s="71" t="s">
        <v>7</v>
      </c>
      <c r="AA5" s="2"/>
      <c r="AB5" s="9"/>
      <c r="AC5" s="9"/>
      <c r="AD5" s="9"/>
      <c r="AE5" s="9"/>
      <c r="AF5" s="9"/>
      <c r="AG5" s="9"/>
      <c r="AH5" s="9"/>
      <c r="AI5" s="9"/>
      <c r="AJ5" s="5" t="s">
        <v>3</v>
      </c>
      <c r="AK5" s="32" t="s">
        <v>3</v>
      </c>
      <c r="AL5" s="1">
        <v>3</v>
      </c>
      <c r="AM5" s="1" t="s">
        <v>57</v>
      </c>
      <c r="AN5" s="64" t="s">
        <v>60</v>
      </c>
    </row>
    <row r="6" spans="3:40" ht="15.75">
      <c r="C6" s="2" t="s">
        <v>0</v>
      </c>
      <c r="D6" s="14" t="s">
        <v>9</v>
      </c>
      <c r="F6" s="14" t="s">
        <v>9</v>
      </c>
      <c r="G6" s="45"/>
      <c r="H6" s="14" t="s">
        <v>9</v>
      </c>
      <c r="I6" s="45"/>
      <c r="K6" s="14" t="s">
        <v>9</v>
      </c>
      <c r="L6" s="2" t="s">
        <v>0</v>
      </c>
      <c r="M6" s="14" t="s">
        <v>9</v>
      </c>
      <c r="N6" s="2" t="s">
        <v>89</v>
      </c>
      <c r="O6" s="14" t="s">
        <v>9</v>
      </c>
      <c r="P6" s="2" t="s">
        <v>0</v>
      </c>
      <c r="Q6" s="14" t="s">
        <v>9</v>
      </c>
      <c r="R6" s="2" t="s">
        <v>13</v>
      </c>
      <c r="S6" s="14" t="s">
        <v>9</v>
      </c>
      <c r="T6" s="2" t="s">
        <v>14</v>
      </c>
      <c r="U6" s="14" t="s">
        <v>9</v>
      </c>
      <c r="V6" s="2" t="s">
        <v>0</v>
      </c>
      <c r="W6" s="14" t="s">
        <v>9</v>
      </c>
      <c r="X6" s="4"/>
      <c r="Y6" s="28" t="s">
        <v>9</v>
      </c>
      <c r="Z6" s="2"/>
      <c r="AA6" s="2"/>
      <c r="AB6" s="2"/>
      <c r="AC6" s="2"/>
      <c r="AD6" s="2"/>
      <c r="AE6" s="2"/>
      <c r="AF6" s="2" t="s">
        <v>11</v>
      </c>
      <c r="AG6" s="2" t="s">
        <v>13</v>
      </c>
      <c r="AH6" s="2" t="s">
        <v>14</v>
      </c>
      <c r="AI6" s="2"/>
      <c r="AJ6" s="5">
        <v>1600</v>
      </c>
      <c r="AK6" s="32">
        <v>1000</v>
      </c>
      <c r="AL6" s="1" t="s">
        <v>57</v>
      </c>
      <c r="AM6" s="45" t="s">
        <v>59</v>
      </c>
      <c r="AN6" s="28" t="s">
        <v>61</v>
      </c>
    </row>
    <row r="7" spans="2:40" s="3" customFormat="1" ht="16.5" thickBot="1">
      <c r="B7" s="18"/>
      <c r="C7" s="19" t="s">
        <v>1</v>
      </c>
      <c r="D7" s="20"/>
      <c r="E7" s="19" t="s">
        <v>46</v>
      </c>
      <c r="F7" s="20"/>
      <c r="G7" s="19" t="s">
        <v>10</v>
      </c>
      <c r="H7" s="20"/>
      <c r="I7" s="19" t="s">
        <v>53</v>
      </c>
      <c r="J7" s="19" t="s">
        <v>81</v>
      </c>
      <c r="K7" s="20"/>
      <c r="L7" s="19" t="s">
        <v>73</v>
      </c>
      <c r="M7" s="20"/>
      <c r="N7" s="19" t="s">
        <v>12</v>
      </c>
      <c r="O7" s="20"/>
      <c r="P7" s="19" t="s">
        <v>11</v>
      </c>
      <c r="Q7" s="20"/>
      <c r="R7" s="19" t="s">
        <v>11</v>
      </c>
      <c r="S7" s="20"/>
      <c r="T7" s="19" t="s">
        <v>18</v>
      </c>
      <c r="U7" s="20"/>
      <c r="V7" s="19" t="s">
        <v>81</v>
      </c>
      <c r="W7" s="20"/>
      <c r="X7" s="21" t="s">
        <v>31</v>
      </c>
      <c r="Y7" s="29" t="s">
        <v>31</v>
      </c>
      <c r="Z7" s="19" t="s">
        <v>1</v>
      </c>
      <c r="AA7" s="19" t="s">
        <v>46</v>
      </c>
      <c r="AB7" s="19" t="s">
        <v>10</v>
      </c>
      <c r="AC7" s="19" t="s">
        <v>81</v>
      </c>
      <c r="AD7" s="19" t="s">
        <v>73</v>
      </c>
      <c r="AE7" s="19" t="s">
        <v>89</v>
      </c>
      <c r="AF7" s="19" t="s">
        <v>12</v>
      </c>
      <c r="AG7" s="19" t="s">
        <v>11</v>
      </c>
      <c r="AH7" s="19" t="s">
        <v>18</v>
      </c>
      <c r="AI7" s="19" t="s">
        <v>62</v>
      </c>
      <c r="AJ7" s="22"/>
      <c r="AK7" s="33"/>
      <c r="AL7" s="2"/>
      <c r="AM7" s="2"/>
      <c r="AN7" s="5"/>
    </row>
    <row r="8" spans="1:40" ht="21.75" customHeight="1" thickTop="1">
      <c r="A8">
        <v>1</v>
      </c>
      <c r="B8" s="3" t="s">
        <v>24</v>
      </c>
      <c r="C8" s="23">
        <v>0.22430555555555556</v>
      </c>
      <c r="D8" s="24">
        <v>0.22708333333333333</v>
      </c>
      <c r="E8" s="6">
        <v>0.2236111111111111</v>
      </c>
      <c r="F8" s="24">
        <v>0.22708333333333333</v>
      </c>
      <c r="G8" s="23">
        <v>0.22708333333333333</v>
      </c>
      <c r="H8" s="24">
        <v>0.21944444444444444</v>
      </c>
      <c r="I8" s="73"/>
      <c r="J8" s="6">
        <v>0.2263888888888889</v>
      </c>
      <c r="K8" s="24">
        <v>0.22291666666666665</v>
      </c>
      <c r="L8" s="6">
        <v>0.2152777777777778</v>
      </c>
      <c r="M8" s="24">
        <v>0.2375</v>
      </c>
      <c r="N8" s="6">
        <v>0.21944444444444444</v>
      </c>
      <c r="O8" s="24">
        <v>0.22152777777777777</v>
      </c>
      <c r="P8" s="6">
        <v>0.21736111111111112</v>
      </c>
      <c r="Q8" s="24">
        <v>0.22291666666666665</v>
      </c>
      <c r="R8" s="6">
        <v>0.21944444444444444</v>
      </c>
      <c r="S8" s="24">
        <v>0.2263888888888889</v>
      </c>
      <c r="T8" s="51">
        <v>0.2041666666666667</v>
      </c>
      <c r="U8" s="24">
        <v>0.2340277777777778</v>
      </c>
      <c r="V8" s="49">
        <v>0.2125</v>
      </c>
      <c r="W8" s="61">
        <v>0.2354166666666667</v>
      </c>
      <c r="X8" s="7">
        <f aca="true" t="shared" si="0" ref="X8:X43">+AVERAGE(C8,E8,G8,J8,I8,L8,N8,P8,R8,T8,V8)</f>
        <v>0.2189583333333333</v>
      </c>
      <c r="Y8" s="30">
        <f aca="true" t="shared" si="1" ref="Y8:Y43">AVERAGE(D8,F8,K8,O8,P8,S8,U8,H8,M8)</f>
        <v>0.22592592592592592</v>
      </c>
      <c r="Z8" s="6">
        <v>0.22569444444444445</v>
      </c>
      <c r="AA8" s="6">
        <v>0.22569444444444445</v>
      </c>
      <c r="AB8" s="6">
        <v>0.22152777777777777</v>
      </c>
      <c r="AC8" s="6">
        <v>0.22430555555555556</v>
      </c>
      <c r="AD8" s="6">
        <v>0.2298611111111111</v>
      </c>
      <c r="AE8" s="6">
        <v>0.22083333333333333</v>
      </c>
      <c r="AF8" s="6">
        <v>0.22083333333333333</v>
      </c>
      <c r="AG8" s="6">
        <v>0.2236111111111111</v>
      </c>
      <c r="AH8" s="6">
        <v>0.2236111111111111</v>
      </c>
      <c r="AI8" s="6">
        <v>0.22777777777777777</v>
      </c>
      <c r="AJ8" s="8">
        <f>+AVERAGE(Z8:AI8)</f>
        <v>0.22437499999999994</v>
      </c>
      <c r="AK8" s="31">
        <f aca="true" t="shared" si="2" ref="AK8:AK43">+(X8/1600)*1000</f>
        <v>0.13684895833333333</v>
      </c>
      <c r="AL8" s="11">
        <f aca="true" t="shared" si="3" ref="AL8:AL42">+AVERAGE(AF8:AH8)</f>
        <v>0.22268518518518518</v>
      </c>
      <c r="AM8" s="31">
        <f aca="true" t="shared" si="4" ref="AM8:AM17">+(AL8/1600)*1000</f>
        <v>0.13917824074074073</v>
      </c>
      <c r="AN8" s="8">
        <f aca="true" t="shared" si="5" ref="AN8:AN43">+(AL8/1600)*800</f>
        <v>0.11134259259259259</v>
      </c>
    </row>
    <row r="9" spans="1:40" ht="21.75" customHeight="1">
      <c r="A9">
        <f>+A8+1</f>
        <v>2</v>
      </c>
      <c r="B9" s="3" t="s">
        <v>25</v>
      </c>
      <c r="C9" s="25">
        <v>0.225</v>
      </c>
      <c r="D9" s="26">
        <v>0.24375</v>
      </c>
      <c r="E9" s="6">
        <v>0.2236111111111111</v>
      </c>
      <c r="F9" s="26">
        <v>0.24166666666666667</v>
      </c>
      <c r="G9" s="25">
        <v>0.2298611111111111</v>
      </c>
      <c r="H9" s="26">
        <v>0.23125</v>
      </c>
      <c r="I9" s="74"/>
      <c r="J9" s="6">
        <v>0.23194444444444443</v>
      </c>
      <c r="K9" s="26">
        <v>0.23819444444444446</v>
      </c>
      <c r="L9" s="6">
        <v>0.22152777777777777</v>
      </c>
      <c r="M9" s="26">
        <v>0.2423611111111111</v>
      </c>
      <c r="N9" s="6">
        <v>0.21944444444444444</v>
      </c>
      <c r="O9" s="26">
        <v>0.2354166666666667</v>
      </c>
      <c r="P9" s="6">
        <v>0.21805555555555556</v>
      </c>
      <c r="Q9" s="26">
        <v>0.23680555555555557</v>
      </c>
      <c r="R9" s="6">
        <v>0.22152777777777777</v>
      </c>
      <c r="S9" s="26">
        <v>0.2298611111111111</v>
      </c>
      <c r="T9" s="50">
        <v>0.21666666666666667</v>
      </c>
      <c r="U9" s="26">
        <v>0.24097222222222223</v>
      </c>
      <c r="V9" s="49">
        <v>0.21875</v>
      </c>
      <c r="W9" s="61">
        <v>0.2354166666666667</v>
      </c>
      <c r="X9" s="7">
        <f t="shared" si="0"/>
        <v>0.2226388888888889</v>
      </c>
      <c r="Y9" s="30">
        <f t="shared" si="1"/>
        <v>0.2357253086419753</v>
      </c>
      <c r="Z9" s="6">
        <v>0.2375</v>
      </c>
      <c r="AA9" s="6">
        <v>0.2354166666666667</v>
      </c>
      <c r="AB9" s="6">
        <v>0.23055555555555554</v>
      </c>
      <c r="AC9" s="6">
        <v>0.23611111111111113</v>
      </c>
      <c r="AD9" s="6">
        <v>0.2354166666666667</v>
      </c>
      <c r="AE9" s="6">
        <v>0.2298611111111111</v>
      </c>
      <c r="AF9" s="6">
        <v>0.23680555555555557</v>
      </c>
      <c r="AG9" s="6">
        <v>0.22708333333333333</v>
      </c>
      <c r="AH9" s="6">
        <v>0.23263888888888887</v>
      </c>
      <c r="AI9" s="6">
        <v>0.2298611111111111</v>
      </c>
      <c r="AJ9" s="8">
        <f>+AVERAGE(Z9:AI9)</f>
        <v>0.23312499999999997</v>
      </c>
      <c r="AK9" s="31">
        <f t="shared" si="2"/>
        <v>0.13914930555555555</v>
      </c>
      <c r="AL9" s="11">
        <f t="shared" si="3"/>
        <v>0.23217592592592592</v>
      </c>
      <c r="AM9" s="31">
        <f t="shared" si="4"/>
        <v>0.1451099537037037</v>
      </c>
      <c r="AN9" s="8">
        <f t="shared" si="5"/>
        <v>0.11608796296296295</v>
      </c>
    </row>
    <row r="10" spans="1:91" ht="21.75" customHeight="1">
      <c r="A10">
        <f aca="true" t="shared" si="6" ref="A10:A33">+A9+1</f>
        <v>3</v>
      </c>
      <c r="B10" s="16" t="s">
        <v>39</v>
      </c>
      <c r="C10" s="25">
        <v>0.22430555555555556</v>
      </c>
      <c r="D10" s="26">
        <v>0.24722222222222223</v>
      </c>
      <c r="E10" s="6">
        <v>0.2236111111111111</v>
      </c>
      <c r="F10" s="61">
        <v>0.24444444444444446</v>
      </c>
      <c r="G10" s="25">
        <v>0.23055555555555554</v>
      </c>
      <c r="H10" s="26">
        <v>0.24027777777777778</v>
      </c>
      <c r="I10" s="74"/>
      <c r="J10" s="6">
        <v>0.22847222222222222</v>
      </c>
      <c r="K10" s="26">
        <v>0.23194444444444443</v>
      </c>
      <c r="L10" s="6">
        <v>0.22152777777777777</v>
      </c>
      <c r="M10" s="26">
        <v>0.2513888888888889</v>
      </c>
      <c r="N10" s="6">
        <v>0.21944444444444444</v>
      </c>
      <c r="O10" s="26">
        <v>0.2340277777777778</v>
      </c>
      <c r="P10" s="6">
        <v>0.21944444444444444</v>
      </c>
      <c r="Q10" s="26">
        <v>0.2347222222222222</v>
      </c>
      <c r="R10" s="6">
        <v>0.2236111111111111</v>
      </c>
      <c r="S10" s="26">
        <v>0.23958333333333334</v>
      </c>
      <c r="T10" s="50">
        <v>0.21666666666666667</v>
      </c>
      <c r="U10" s="26">
        <v>0.2298611111111111</v>
      </c>
      <c r="V10" s="49">
        <v>0.21805555555555556</v>
      </c>
      <c r="W10" s="61">
        <v>0.22916666666666666</v>
      </c>
      <c r="X10" s="7">
        <f t="shared" si="0"/>
        <v>0.22256944444444443</v>
      </c>
      <c r="Y10" s="30">
        <f t="shared" si="1"/>
        <v>0.23757716049382716</v>
      </c>
      <c r="Z10" s="6">
        <v>0.23958333333333334</v>
      </c>
      <c r="AA10" s="6">
        <v>0.2375</v>
      </c>
      <c r="AB10" s="6">
        <v>0.23680555555555557</v>
      </c>
      <c r="AC10" s="6">
        <v>0.23055555555555554</v>
      </c>
      <c r="AD10" s="6">
        <v>0.24166666666666667</v>
      </c>
      <c r="AE10" s="6">
        <v>0.22916666666666666</v>
      </c>
      <c r="AF10" s="6">
        <v>0.2347222222222222</v>
      </c>
      <c r="AG10" s="6">
        <v>0.2340277777777778</v>
      </c>
      <c r="AH10" s="6">
        <v>0.2298611111111111</v>
      </c>
      <c r="AI10" s="6">
        <v>0.225</v>
      </c>
      <c r="AJ10" s="8">
        <f>+AVERAGE(Z10:AI10)</f>
        <v>0.2338888888888889</v>
      </c>
      <c r="AK10" s="31">
        <f t="shared" si="2"/>
        <v>0.13910590277777776</v>
      </c>
      <c r="AL10" s="11">
        <f t="shared" si="3"/>
        <v>0.23287037037037037</v>
      </c>
      <c r="AM10" s="31">
        <f t="shared" si="4"/>
        <v>0.14554398148148145</v>
      </c>
      <c r="AN10" s="8">
        <f t="shared" si="5"/>
        <v>0.11643518518518517</v>
      </c>
      <c r="CK10" s="26">
        <v>0.24513888888888888</v>
      </c>
      <c r="CL10" s="6">
        <v>0.22569444444444445</v>
      </c>
      <c r="CM10" s="26">
        <v>0.24791666666666667</v>
      </c>
    </row>
    <row r="11" spans="1:40" ht="21.75" customHeight="1">
      <c r="A11">
        <f t="shared" si="6"/>
        <v>4</v>
      </c>
      <c r="B11" s="16" t="s">
        <v>19</v>
      </c>
      <c r="C11" s="25">
        <v>0.22430555555555556</v>
      </c>
      <c r="D11" s="26">
        <v>0.25625</v>
      </c>
      <c r="E11" s="6">
        <v>0.2236111111111111</v>
      </c>
      <c r="F11" s="26">
        <v>0.24375</v>
      </c>
      <c r="G11" s="25">
        <v>0.23055555555555554</v>
      </c>
      <c r="H11" s="26">
        <v>0.2354166666666667</v>
      </c>
      <c r="I11" s="74"/>
      <c r="J11" s="6">
        <v>0.2340277777777778</v>
      </c>
      <c r="K11" s="26">
        <v>0.24305555555555555</v>
      </c>
      <c r="L11" s="6">
        <v>0.22291666666666665</v>
      </c>
      <c r="M11" s="26">
        <v>0.2465277777777778</v>
      </c>
      <c r="N11" s="6">
        <v>0.22083333333333333</v>
      </c>
      <c r="O11" s="26">
        <v>0.2548611111111111</v>
      </c>
      <c r="P11" s="6">
        <v>0.22430555555555556</v>
      </c>
      <c r="Q11" s="26">
        <v>0.23263888888888887</v>
      </c>
      <c r="R11" s="6">
        <v>0.22569444444444445</v>
      </c>
      <c r="S11" s="26">
        <v>0.24444444444444446</v>
      </c>
      <c r="T11" s="50">
        <v>0.22152777777777777</v>
      </c>
      <c r="U11" s="26">
        <v>0.24166666666666667</v>
      </c>
      <c r="V11" s="49">
        <v>0.2298611111111111</v>
      </c>
      <c r="W11" s="61">
        <v>0.24583333333333335</v>
      </c>
      <c r="X11" s="7">
        <f t="shared" si="0"/>
        <v>0.22576388888888888</v>
      </c>
      <c r="Y11" s="30">
        <f t="shared" si="1"/>
        <v>0.2433641975308642</v>
      </c>
      <c r="Z11" s="6">
        <v>0.24375</v>
      </c>
      <c r="AA11" s="6">
        <v>0.23680555555555557</v>
      </c>
      <c r="AB11" s="6">
        <v>0.2340277777777778</v>
      </c>
      <c r="AC11" s="6">
        <v>0.24027777777777778</v>
      </c>
      <c r="AD11" s="6">
        <v>0.2388888888888889</v>
      </c>
      <c r="AE11" s="6">
        <v>0.24305555555555555</v>
      </c>
      <c r="AF11" s="6">
        <v>0.23263888888888887</v>
      </c>
      <c r="AG11" s="6">
        <v>0.24444444444444446</v>
      </c>
      <c r="AH11" s="6">
        <v>0.24166666666666667</v>
      </c>
      <c r="AI11" s="6">
        <v>0.24027777777777778</v>
      </c>
      <c r="AJ11" s="8">
        <f>+AVERAGE(Z11:AI11)</f>
        <v>0.23958333333333331</v>
      </c>
      <c r="AK11" s="31">
        <f t="shared" si="2"/>
        <v>0.14110243055555555</v>
      </c>
      <c r="AL11" s="11">
        <f t="shared" si="3"/>
        <v>0.23958333333333334</v>
      </c>
      <c r="AM11" s="31">
        <f t="shared" si="4"/>
        <v>0.14973958333333334</v>
      </c>
      <c r="AN11" s="8">
        <f t="shared" si="5"/>
        <v>0.11979166666666669</v>
      </c>
    </row>
    <row r="12" spans="1:40" ht="21.75" customHeight="1">
      <c r="A12">
        <f t="shared" si="6"/>
        <v>5</v>
      </c>
      <c r="B12" s="3" t="s">
        <v>37</v>
      </c>
      <c r="C12" s="25">
        <v>0.24166666666666667</v>
      </c>
      <c r="D12" s="26">
        <v>0.25416666666666665</v>
      </c>
      <c r="E12" s="6">
        <v>0.23194444444444443</v>
      </c>
      <c r="F12" s="26">
        <v>0.24930555555555556</v>
      </c>
      <c r="G12" s="25">
        <v>0.23194444444444443</v>
      </c>
      <c r="H12" s="26">
        <v>0.24305555555555555</v>
      </c>
      <c r="I12" s="74"/>
      <c r="J12" s="6">
        <v>0.2347222222222222</v>
      </c>
      <c r="K12" s="26">
        <v>0.24722222222222223</v>
      </c>
      <c r="L12" s="6">
        <v>0.2333333333333333</v>
      </c>
      <c r="M12" s="26">
        <v>0.2625</v>
      </c>
      <c r="N12" s="6">
        <v>0.2375</v>
      </c>
      <c r="O12" s="26">
        <v>0.25416666666666665</v>
      </c>
      <c r="P12" s="6">
        <v>0.22847222222222222</v>
      </c>
      <c r="Q12" s="26">
        <v>0.23819444444444446</v>
      </c>
      <c r="R12" s="6"/>
      <c r="S12" s="26"/>
      <c r="T12" s="50">
        <v>0.22569444444444445</v>
      </c>
      <c r="U12" s="26">
        <v>0.24097222222222223</v>
      </c>
      <c r="V12" s="49">
        <v>0.23263888888888887</v>
      </c>
      <c r="W12" s="61">
        <v>0.2423611111111111</v>
      </c>
      <c r="X12" s="7">
        <f t="shared" si="0"/>
        <v>0.23310185185185184</v>
      </c>
      <c r="Y12" s="30">
        <f t="shared" si="1"/>
        <v>0.24748263888888886</v>
      </c>
      <c r="Z12" s="6">
        <v>0.25</v>
      </c>
      <c r="AA12" s="6">
        <v>0.24097222222222223</v>
      </c>
      <c r="AB12" s="6">
        <v>0.2388888888888889</v>
      </c>
      <c r="AC12" s="6">
        <v>0.24305555555555555</v>
      </c>
      <c r="AD12" s="6">
        <v>0.25277777777777777</v>
      </c>
      <c r="AE12" s="6">
        <v>0.24861111111111112</v>
      </c>
      <c r="AF12" s="6">
        <v>0.23819444444444446</v>
      </c>
      <c r="AG12" s="6"/>
      <c r="AH12" s="6">
        <v>0.23611111111111113</v>
      </c>
      <c r="AI12" s="6">
        <v>0.2388888888888889</v>
      </c>
      <c r="AJ12" s="8">
        <f>+AVERAGE(Z12:AI12)</f>
        <v>0.24305555555555555</v>
      </c>
      <c r="AK12" s="31">
        <f t="shared" si="2"/>
        <v>0.14568865740740738</v>
      </c>
      <c r="AL12" s="11">
        <f t="shared" si="3"/>
        <v>0.2371527777777778</v>
      </c>
      <c r="AM12" s="31">
        <f t="shared" si="4"/>
        <v>0.14822048611111113</v>
      </c>
      <c r="AN12" s="8">
        <f t="shared" si="5"/>
        <v>0.1185763888888889</v>
      </c>
    </row>
    <row r="13" spans="1:40" ht="21.75" customHeight="1">
      <c r="A13">
        <f t="shared" si="6"/>
        <v>6</v>
      </c>
      <c r="B13" s="16" t="s">
        <v>40</v>
      </c>
      <c r="C13" s="25">
        <v>0.2743055555555555</v>
      </c>
      <c r="D13" s="26"/>
      <c r="E13" s="6">
        <v>0.24513888888888888</v>
      </c>
      <c r="F13" s="27"/>
      <c r="G13" s="25">
        <v>0.24097222222222223</v>
      </c>
      <c r="H13" s="26">
        <v>0.25277777777777777</v>
      </c>
      <c r="I13" s="74"/>
      <c r="J13" s="6">
        <v>0.24305555555555555</v>
      </c>
      <c r="K13" s="26">
        <v>0.2465277777777778</v>
      </c>
      <c r="L13" s="6">
        <v>0.2347222222222222</v>
      </c>
      <c r="M13" s="26">
        <v>0.25277777777777777</v>
      </c>
      <c r="N13" s="6">
        <v>0.2347222222222222</v>
      </c>
      <c r="O13" s="26">
        <v>0.24930555555555556</v>
      </c>
      <c r="P13" s="6">
        <v>0.2354166666666667</v>
      </c>
      <c r="Q13" s="26">
        <v>0.24583333333333335</v>
      </c>
      <c r="R13" s="6"/>
      <c r="S13" s="26"/>
      <c r="T13" s="50">
        <v>0.23125</v>
      </c>
      <c r="U13" s="26">
        <v>0.2513888888888889</v>
      </c>
      <c r="V13" s="49"/>
      <c r="X13" s="7">
        <f t="shared" si="0"/>
        <v>0.24244791666666665</v>
      </c>
      <c r="Y13" s="30">
        <f t="shared" si="1"/>
        <v>0.2480324074074074</v>
      </c>
      <c r="Z13" s="6">
        <v>0.2520833333333333</v>
      </c>
      <c r="AA13" s="6">
        <v>0.2520833333333333</v>
      </c>
      <c r="AB13" s="6">
        <v>0.24861111111111112</v>
      </c>
      <c r="AC13" s="6">
        <v>0.24513888888888888</v>
      </c>
      <c r="AD13" s="6">
        <v>0.2465277777777778</v>
      </c>
      <c r="AE13" s="6">
        <v>0.24444444444444446</v>
      </c>
      <c r="AF13" s="6">
        <v>0.24583333333333335</v>
      </c>
      <c r="AG13" s="6"/>
      <c r="AH13" s="6">
        <v>0.24444444444444446</v>
      </c>
      <c r="AI13" s="6"/>
      <c r="AJ13" s="8">
        <f>+AVERAGE(Z13:AH13)</f>
        <v>0.24739583333333334</v>
      </c>
      <c r="AK13" s="31">
        <f t="shared" si="2"/>
        <v>0.15152994791666666</v>
      </c>
      <c r="AL13" s="11">
        <f t="shared" si="3"/>
        <v>0.2451388888888889</v>
      </c>
      <c r="AM13" s="31">
        <f t="shared" si="4"/>
        <v>0.15321180555555558</v>
      </c>
      <c r="AN13" s="8">
        <f t="shared" si="5"/>
        <v>0.12256944444444447</v>
      </c>
    </row>
    <row r="14" spans="1:40" ht="21.75" customHeight="1">
      <c r="A14">
        <f t="shared" si="6"/>
        <v>7</v>
      </c>
      <c r="B14" s="16" t="s">
        <v>32</v>
      </c>
      <c r="C14" s="25" t="s">
        <v>0</v>
      </c>
      <c r="D14" s="26" t="s">
        <v>0</v>
      </c>
      <c r="E14" s="6"/>
      <c r="F14" s="26"/>
      <c r="G14" s="25"/>
      <c r="H14" s="26"/>
      <c r="I14" s="74"/>
      <c r="J14" s="6"/>
      <c r="K14" s="26"/>
      <c r="L14" s="6"/>
      <c r="M14" s="26"/>
      <c r="N14" s="6">
        <v>0.2298611111111111</v>
      </c>
      <c r="O14" s="26">
        <v>0.2548611111111111</v>
      </c>
      <c r="P14" s="6">
        <v>0.2298611111111111</v>
      </c>
      <c r="Q14" s="26">
        <v>0.2604166666666667</v>
      </c>
      <c r="R14" s="6">
        <v>0.22569444444444445</v>
      </c>
      <c r="S14" s="26">
        <v>0.2548611111111111</v>
      </c>
      <c r="T14" s="50">
        <v>0.2236111111111111</v>
      </c>
      <c r="U14" s="26">
        <v>0.24861111111111112</v>
      </c>
      <c r="V14" s="49">
        <v>0.2222222222222222</v>
      </c>
      <c r="W14" s="61">
        <v>0.24444444444444446</v>
      </c>
      <c r="X14" s="7">
        <f t="shared" si="0"/>
        <v>0.22625</v>
      </c>
      <c r="Y14" s="30">
        <f t="shared" si="1"/>
        <v>0.2470486111111111</v>
      </c>
      <c r="Z14" s="6"/>
      <c r="AA14" s="6"/>
      <c r="AB14" s="6"/>
      <c r="AC14" s="6"/>
      <c r="AD14" s="6"/>
      <c r="AE14" s="6">
        <v>0.2465277777777778</v>
      </c>
      <c r="AF14" s="6">
        <v>0.2604166666666667</v>
      </c>
      <c r="AG14" s="6">
        <v>0.24513888888888888</v>
      </c>
      <c r="AH14" s="6">
        <v>0.24027777777777778</v>
      </c>
      <c r="AI14" s="6">
        <v>0.23680555555555557</v>
      </c>
      <c r="AJ14" s="8">
        <f>+AVERAGE(Z14:AH14)</f>
        <v>0.24809027777777778</v>
      </c>
      <c r="AK14" s="31">
        <f t="shared" si="2"/>
        <v>0.14140625</v>
      </c>
      <c r="AL14" s="11">
        <f t="shared" si="3"/>
        <v>0.24861111111111112</v>
      </c>
      <c r="AM14" s="31">
        <f t="shared" si="4"/>
        <v>0.15538194444444445</v>
      </c>
      <c r="AN14" s="8">
        <f t="shared" si="5"/>
        <v>0.12430555555555556</v>
      </c>
    </row>
    <row r="15" spans="1:40" ht="21.75" customHeight="1">
      <c r="A15">
        <f t="shared" si="6"/>
        <v>8</v>
      </c>
      <c r="B15" s="16" t="s">
        <v>54</v>
      </c>
      <c r="C15" s="25">
        <v>0.24097222222222223</v>
      </c>
      <c r="D15" s="26"/>
      <c r="E15" s="6">
        <v>0.2375</v>
      </c>
      <c r="F15" s="26"/>
      <c r="G15" s="25">
        <v>0.2340277777777778</v>
      </c>
      <c r="H15" s="26">
        <v>0.26805555555555555</v>
      </c>
      <c r="I15" s="74"/>
      <c r="J15" s="6">
        <v>0.24097222222222223</v>
      </c>
      <c r="K15" s="26">
        <v>0.2659722222222222</v>
      </c>
      <c r="L15" s="6">
        <v>0.2375</v>
      </c>
      <c r="M15" s="26">
        <v>0.2673611111111111</v>
      </c>
      <c r="N15" s="6">
        <v>0.2333333333333333</v>
      </c>
      <c r="O15" s="26">
        <v>0.25277777777777777</v>
      </c>
      <c r="P15" s="6">
        <v>0.23055555555555554</v>
      </c>
      <c r="Q15" s="26"/>
      <c r="R15" s="6">
        <v>0.23125</v>
      </c>
      <c r="S15" s="26">
        <v>0.2534722222222222</v>
      </c>
      <c r="T15" s="50">
        <v>0.23125</v>
      </c>
      <c r="U15" s="26">
        <v>0.2555555555555556</v>
      </c>
      <c r="V15" s="49">
        <v>0.23194444444444443</v>
      </c>
      <c r="W15" s="61">
        <v>0.25625</v>
      </c>
      <c r="X15" s="7">
        <f t="shared" si="0"/>
        <v>0.23493055555555556</v>
      </c>
      <c r="Y15" s="30">
        <f t="shared" si="1"/>
        <v>0.25625</v>
      </c>
      <c r="Z15" s="6">
        <v>0.24513888888888888</v>
      </c>
      <c r="AA15" s="6"/>
      <c r="AB15" s="6">
        <v>0.25625</v>
      </c>
      <c r="AC15" s="6" t="s">
        <v>85</v>
      </c>
      <c r="AD15" s="6">
        <v>0.2576388888888889</v>
      </c>
      <c r="AE15" s="6">
        <v>0.2465277777777778</v>
      </c>
      <c r="AF15" s="6"/>
      <c r="AG15" s="6">
        <v>0.2534722222222222</v>
      </c>
      <c r="AH15" s="6">
        <v>0.24722222222222223</v>
      </c>
      <c r="AI15" s="6">
        <v>0.24791666666666667</v>
      </c>
      <c r="AJ15" s="8">
        <f>+AVERAGE(Z15:AI15)</f>
        <v>0.25059523809523815</v>
      </c>
      <c r="AK15" s="31">
        <f t="shared" si="2"/>
        <v>0.14683159722222222</v>
      </c>
      <c r="AL15" s="11">
        <f t="shared" si="3"/>
        <v>0.2503472222222222</v>
      </c>
      <c r="AM15" s="31">
        <f t="shared" si="4"/>
        <v>0.15646701388888887</v>
      </c>
      <c r="AN15" s="8">
        <f t="shared" si="5"/>
        <v>0.1251736111111111</v>
      </c>
    </row>
    <row r="16" spans="1:40" ht="21.75" customHeight="1">
      <c r="A16">
        <f t="shared" si="6"/>
        <v>9</v>
      </c>
      <c r="B16" s="16" t="s">
        <v>38</v>
      </c>
      <c r="C16" s="25">
        <v>0.2465277777777778</v>
      </c>
      <c r="D16" s="26"/>
      <c r="E16" s="6">
        <v>0.24513888888888888</v>
      </c>
      <c r="F16" s="26"/>
      <c r="G16" s="25"/>
      <c r="H16" s="26"/>
      <c r="I16" s="74"/>
      <c r="J16" s="6">
        <v>0.24583333333333335</v>
      </c>
      <c r="K16" s="26">
        <v>0.26666666666666666</v>
      </c>
      <c r="L16" s="6">
        <v>0.2375</v>
      </c>
      <c r="M16" s="26">
        <v>0.2604166666666667</v>
      </c>
      <c r="N16" s="6">
        <v>0.23055555555555554</v>
      </c>
      <c r="O16" s="26">
        <v>0.2673611111111111</v>
      </c>
      <c r="P16" s="6">
        <v>0.2340277777777778</v>
      </c>
      <c r="Q16" s="26">
        <v>0.2520833333333333</v>
      </c>
      <c r="R16" s="6"/>
      <c r="S16" s="26"/>
      <c r="T16" s="50"/>
      <c r="U16" s="26"/>
      <c r="V16" s="49">
        <v>0.23194444444444443</v>
      </c>
      <c r="W16" s="61">
        <v>0.27152777777777776</v>
      </c>
      <c r="X16" s="7">
        <f t="shared" si="0"/>
        <v>0.23878968253968255</v>
      </c>
      <c r="Y16" s="30">
        <f t="shared" si="1"/>
        <v>0.25711805555555556</v>
      </c>
      <c r="Z16" s="6">
        <v>0.2534722222222222</v>
      </c>
      <c r="AA16" s="6">
        <v>0.2548611111111111</v>
      </c>
      <c r="AB16" s="6"/>
      <c r="AC16" s="6">
        <v>0.25972222222222224</v>
      </c>
      <c r="AD16" s="6">
        <v>0.25277777777777777</v>
      </c>
      <c r="AE16" s="6">
        <v>0.2548611111111111</v>
      </c>
      <c r="AF16" s="6">
        <v>0.2520833333333333</v>
      </c>
      <c r="AG16" s="6"/>
      <c r="AH16" s="6"/>
      <c r="AI16" s="6">
        <v>0.25833333333333336</v>
      </c>
      <c r="AJ16" s="8">
        <f aca="true" t="shared" si="7" ref="AJ16:AJ43">+AVERAGE(Z16:AH16)</f>
        <v>0.2546296296296296</v>
      </c>
      <c r="AK16" s="31">
        <f t="shared" si="2"/>
        <v>0.1492435515873016</v>
      </c>
      <c r="AL16" s="11">
        <f t="shared" si="3"/>
        <v>0.2520833333333333</v>
      </c>
      <c r="AM16" s="31">
        <f t="shared" si="4"/>
        <v>0.15755208333333331</v>
      </c>
      <c r="AN16" s="8">
        <f t="shared" si="5"/>
        <v>0.12604166666666666</v>
      </c>
    </row>
    <row r="17" spans="1:40" ht="21.75" customHeight="1">
      <c r="A17">
        <f t="shared" si="6"/>
        <v>10</v>
      </c>
      <c r="B17" s="16" t="s">
        <v>27</v>
      </c>
      <c r="C17" s="25">
        <v>0.2375</v>
      </c>
      <c r="D17" s="26">
        <v>0.25833333333333336</v>
      </c>
      <c r="E17" s="6">
        <v>0.23819444444444446</v>
      </c>
      <c r="F17" s="26">
        <v>0.25972222222222224</v>
      </c>
      <c r="G17" s="25"/>
      <c r="H17" s="26"/>
      <c r="I17" s="74"/>
      <c r="J17" s="6">
        <v>0.24444444444444446</v>
      </c>
      <c r="K17" s="26">
        <v>0.2847222222222222</v>
      </c>
      <c r="L17" s="6">
        <v>0.23819444444444446</v>
      </c>
      <c r="M17" s="26">
        <v>0.27847222222222223</v>
      </c>
      <c r="N17" s="6">
        <v>0.23819444444444446</v>
      </c>
      <c r="O17" s="26">
        <v>0.25833333333333336</v>
      </c>
      <c r="P17" s="6">
        <v>0.2347222222222222</v>
      </c>
      <c r="Q17" s="26">
        <v>0.2520833333333333</v>
      </c>
      <c r="R17" s="6">
        <v>0.23958333333333334</v>
      </c>
      <c r="S17" s="26">
        <v>0.27569444444444446</v>
      </c>
      <c r="T17" s="50">
        <v>0.2298611111111111</v>
      </c>
      <c r="U17" s="26">
        <v>0.25</v>
      </c>
      <c r="V17" s="49">
        <v>0.2354166666666667</v>
      </c>
      <c r="W17" s="61">
        <v>0.25277777777777777</v>
      </c>
      <c r="X17" s="7">
        <f t="shared" si="0"/>
        <v>0.23734567901234568</v>
      </c>
      <c r="Y17" s="30">
        <f t="shared" si="1"/>
        <v>0.2625</v>
      </c>
      <c r="Z17" s="6">
        <v>0.2513888888888889</v>
      </c>
      <c r="AA17" s="6">
        <v>0.2555555555555556</v>
      </c>
      <c r="AB17" s="6"/>
      <c r="AC17" s="6">
        <v>0.2708333333333333</v>
      </c>
      <c r="AD17" s="6">
        <v>0.2652777777777778</v>
      </c>
      <c r="AE17" s="6">
        <v>0.2513888888888889</v>
      </c>
      <c r="AF17" s="6">
        <v>0.2520833333333333</v>
      </c>
      <c r="AG17" s="6">
        <v>0.2638888888888889</v>
      </c>
      <c r="AH17" s="6">
        <v>0.24305555555555555</v>
      </c>
      <c r="AI17" s="6">
        <v>0.2465277777777778</v>
      </c>
      <c r="AJ17" s="8">
        <f t="shared" si="7"/>
        <v>0.2566840277777777</v>
      </c>
      <c r="AK17" s="31">
        <f t="shared" si="2"/>
        <v>0.14834104938271606</v>
      </c>
      <c r="AL17" s="11">
        <f t="shared" si="3"/>
        <v>0.25300925925925927</v>
      </c>
      <c r="AM17" s="31">
        <f t="shared" si="4"/>
        <v>0.15813078703703703</v>
      </c>
      <c r="AN17" s="8">
        <f t="shared" si="5"/>
        <v>0.12650462962962963</v>
      </c>
    </row>
    <row r="18" spans="1:40" ht="21.75" customHeight="1">
      <c r="A18">
        <f t="shared" si="6"/>
        <v>11</v>
      </c>
      <c r="B18" s="16" t="s">
        <v>50</v>
      </c>
      <c r="C18" s="25">
        <v>0.22777777777777777</v>
      </c>
      <c r="D18" s="26"/>
      <c r="E18" s="6">
        <v>0.2423611111111111</v>
      </c>
      <c r="F18" s="26"/>
      <c r="G18" s="25">
        <v>0.2513888888888889</v>
      </c>
      <c r="H18" s="26"/>
      <c r="I18" s="74"/>
      <c r="J18" s="6">
        <v>0.24722222222222223</v>
      </c>
      <c r="K18" s="26">
        <v>0.26875</v>
      </c>
      <c r="L18" s="6">
        <v>0.24722222222222223</v>
      </c>
      <c r="M18" s="26">
        <v>0.275</v>
      </c>
      <c r="N18" s="6">
        <v>0.24305555555555555</v>
      </c>
      <c r="O18" s="26">
        <v>0.2576388888888889</v>
      </c>
      <c r="P18" s="6"/>
      <c r="Q18" s="26"/>
      <c r="R18" s="6">
        <v>0.24513888888888888</v>
      </c>
      <c r="S18" s="26">
        <v>0.2611111111111111</v>
      </c>
      <c r="T18" s="50">
        <v>0.23125</v>
      </c>
      <c r="U18" s="26">
        <v>0.24861111111111112</v>
      </c>
      <c r="V18" s="49"/>
      <c r="W18" s="61"/>
      <c r="X18" s="7">
        <f t="shared" si="0"/>
        <v>0.24192708333333332</v>
      </c>
      <c r="Y18" s="30">
        <f t="shared" si="1"/>
        <v>0.26222222222222225</v>
      </c>
      <c r="Z18" s="6">
        <v>0.2576388888888889</v>
      </c>
      <c r="AA18" s="6"/>
      <c r="AB18" s="6">
        <v>0.26319444444444445</v>
      </c>
      <c r="AC18" s="6">
        <v>0.26180555555555557</v>
      </c>
      <c r="AD18" s="6">
        <v>0.2659722222222222</v>
      </c>
      <c r="AE18" s="6">
        <v>0.25277777777777777</v>
      </c>
      <c r="AF18" s="6"/>
      <c r="AG18" s="6">
        <v>0.2555555555555556</v>
      </c>
      <c r="AH18" s="6">
        <v>0.24305555555555555</v>
      </c>
      <c r="AJ18" s="8">
        <f t="shared" si="7"/>
        <v>0.2571428571428572</v>
      </c>
      <c r="AK18" s="31">
        <f t="shared" si="2"/>
        <v>0.15120442708333331</v>
      </c>
      <c r="AL18" s="11">
        <f t="shared" si="3"/>
        <v>0.24930555555555556</v>
      </c>
      <c r="AM18" s="31">
        <f>+(AJ18/1600)*1000</f>
        <v>0.16071428571428573</v>
      </c>
      <c r="AN18" s="8">
        <f t="shared" si="5"/>
        <v>0.12465277777777778</v>
      </c>
    </row>
    <row r="19" spans="1:40" ht="21.75" customHeight="1">
      <c r="A19">
        <f t="shared" si="6"/>
        <v>12</v>
      </c>
      <c r="B19" s="16" t="s">
        <v>86</v>
      </c>
      <c r="C19" s="25"/>
      <c r="D19" s="26"/>
      <c r="E19" s="6"/>
      <c r="F19" s="26"/>
      <c r="G19" s="25"/>
      <c r="H19" s="26"/>
      <c r="I19" s="74"/>
      <c r="J19" s="6">
        <v>0.2604166666666667</v>
      </c>
      <c r="K19" s="26">
        <v>0.275</v>
      </c>
      <c r="L19" s="6">
        <v>0.2534722222222222</v>
      </c>
      <c r="M19" s="26">
        <v>0.2701388888888889</v>
      </c>
      <c r="N19" s="6">
        <v>0.2555555555555556</v>
      </c>
      <c r="O19" s="26">
        <v>0.2638888888888889</v>
      </c>
      <c r="P19" s="6">
        <v>0.24305555555555555</v>
      </c>
      <c r="Q19" s="26">
        <v>0.2673611111111111</v>
      </c>
      <c r="R19" s="6">
        <v>0.2465277777777778</v>
      </c>
      <c r="S19" s="26">
        <v>0.2625</v>
      </c>
      <c r="T19" s="50"/>
      <c r="U19" s="26"/>
      <c r="V19" s="49"/>
      <c r="W19" s="61"/>
      <c r="X19" s="7">
        <f t="shared" si="0"/>
        <v>0.25180555555555556</v>
      </c>
      <c r="Y19" s="30">
        <f t="shared" si="1"/>
        <v>0.2629166666666667</v>
      </c>
      <c r="Z19" s="6"/>
      <c r="AA19" s="6"/>
      <c r="AB19" s="6"/>
      <c r="AC19" s="6">
        <v>0.2701388888888889</v>
      </c>
      <c r="AD19" s="6">
        <v>0.26458333333333334</v>
      </c>
      <c r="AE19" s="6">
        <v>0.2611111111111111</v>
      </c>
      <c r="AF19" s="6">
        <v>0.2590277777777778</v>
      </c>
      <c r="AG19" s="6">
        <v>0.2569444444444445</v>
      </c>
      <c r="AH19" s="6"/>
      <c r="AI19" s="6"/>
      <c r="AJ19" s="8">
        <f t="shared" si="7"/>
        <v>0.26236111111111116</v>
      </c>
      <c r="AK19" s="31">
        <f t="shared" si="2"/>
        <v>0.15737847222222223</v>
      </c>
      <c r="AL19" s="11">
        <f t="shared" si="3"/>
        <v>0.25798611111111114</v>
      </c>
      <c r="AM19" s="31">
        <f>+(AL19/1600)*1000</f>
        <v>0.16124131944444445</v>
      </c>
      <c r="AN19" s="8">
        <f t="shared" si="5"/>
        <v>0.12899305555555557</v>
      </c>
    </row>
    <row r="20" spans="1:40" ht="21.75" customHeight="1">
      <c r="A20">
        <f t="shared" si="6"/>
        <v>13</v>
      </c>
      <c r="B20" s="16" t="s">
        <v>66</v>
      </c>
      <c r="C20" s="25">
        <v>0.2465277777777778</v>
      </c>
      <c r="D20" s="26"/>
      <c r="E20" s="6">
        <v>0.2576388888888889</v>
      </c>
      <c r="F20" s="26"/>
      <c r="G20" s="25"/>
      <c r="H20" s="26"/>
      <c r="I20" s="74">
        <v>0.2701388888888889</v>
      </c>
      <c r="J20" s="6">
        <v>0.25833333333333336</v>
      </c>
      <c r="K20" s="26">
        <v>0.275</v>
      </c>
      <c r="L20" s="6">
        <v>0.24791666666666667</v>
      </c>
      <c r="M20" s="26">
        <v>0.2888888888888889</v>
      </c>
      <c r="N20" s="6">
        <v>0.2555555555555556</v>
      </c>
      <c r="O20" s="26">
        <v>0.26319444444444445</v>
      </c>
      <c r="P20" s="6">
        <v>0.24305555555555555</v>
      </c>
      <c r="Q20" s="26">
        <v>0.27569444444444446</v>
      </c>
      <c r="R20" s="6">
        <v>0.25277777777777777</v>
      </c>
      <c r="S20" s="26">
        <v>0.2798611111111111</v>
      </c>
      <c r="T20" s="50"/>
      <c r="U20" s="26"/>
      <c r="V20" s="49"/>
      <c r="W20" s="61"/>
      <c r="X20" s="7">
        <f t="shared" si="0"/>
        <v>0.2539930555555555</v>
      </c>
      <c r="Y20" s="30">
        <f t="shared" si="1"/>
        <v>0.27</v>
      </c>
      <c r="Z20" s="6">
        <v>0.26319444444444445</v>
      </c>
      <c r="AA20" s="6">
        <v>0.26666666666666666</v>
      </c>
      <c r="AB20" s="6"/>
      <c r="AC20" s="6">
        <v>0.26944444444444443</v>
      </c>
      <c r="AD20" s="6">
        <v>0.275</v>
      </c>
      <c r="AE20" s="6">
        <v>0.2604166666666667</v>
      </c>
      <c r="AF20" s="6">
        <v>0.26458333333333334</v>
      </c>
      <c r="AG20" s="6">
        <v>0.2708333333333333</v>
      </c>
      <c r="AH20" s="6"/>
      <c r="AI20" s="6"/>
      <c r="AJ20" s="8">
        <f t="shared" si="7"/>
        <v>0.2671626984126984</v>
      </c>
      <c r="AK20" s="31">
        <f t="shared" si="2"/>
        <v>0.1587456597222222</v>
      </c>
      <c r="AL20" s="11">
        <f t="shared" si="3"/>
        <v>0.2677083333333333</v>
      </c>
      <c r="AM20" s="31">
        <f>+(AJ20/1600)*1000</f>
        <v>0.1669766865079365</v>
      </c>
      <c r="AN20" s="8">
        <f t="shared" si="5"/>
        <v>0.13385416666666666</v>
      </c>
    </row>
    <row r="21" spans="1:40" ht="21.75" customHeight="1">
      <c r="A21">
        <f t="shared" si="6"/>
        <v>14</v>
      </c>
      <c r="B21" s="16" t="s">
        <v>41</v>
      </c>
      <c r="C21" s="25">
        <v>0.25416666666666665</v>
      </c>
      <c r="D21" s="26"/>
      <c r="E21" s="6">
        <v>0.25625</v>
      </c>
      <c r="F21" s="26"/>
      <c r="G21" s="25">
        <v>0.25625</v>
      </c>
      <c r="H21" s="26"/>
      <c r="I21" s="74"/>
      <c r="J21" s="6">
        <v>0.24583333333333335</v>
      </c>
      <c r="K21" s="26">
        <v>0.27708333333333335</v>
      </c>
      <c r="L21" s="6">
        <v>0.2375</v>
      </c>
      <c r="M21" s="26">
        <v>0.27708333333333335</v>
      </c>
      <c r="N21" s="6"/>
      <c r="O21" s="26"/>
      <c r="P21" s="6"/>
      <c r="Q21" s="26"/>
      <c r="R21" s="6"/>
      <c r="S21" s="26"/>
      <c r="T21" s="50"/>
      <c r="U21" s="26"/>
      <c r="V21" s="49"/>
      <c r="X21" s="7">
        <f t="shared" si="0"/>
        <v>0.25</v>
      </c>
      <c r="Y21" s="30">
        <f t="shared" si="1"/>
        <v>0.27708333333333335</v>
      </c>
      <c r="Z21" s="6">
        <v>0.2722222222222222</v>
      </c>
      <c r="AA21" s="6">
        <v>0.26875</v>
      </c>
      <c r="AB21" s="6">
        <v>0.2736111111111111</v>
      </c>
      <c r="AC21" s="6">
        <v>0.26666666666666666</v>
      </c>
      <c r="AD21" s="6">
        <v>0.2638888888888889</v>
      </c>
      <c r="AE21" s="6"/>
      <c r="AF21" s="6"/>
      <c r="AG21" s="6"/>
      <c r="AH21" s="6"/>
      <c r="AI21" s="6"/>
      <c r="AJ21" s="8">
        <f t="shared" si="7"/>
        <v>0.26902777777777775</v>
      </c>
      <c r="AK21" s="31">
        <f t="shared" si="2"/>
        <v>0.15625</v>
      </c>
      <c r="AL21" s="11" t="e">
        <f t="shared" si="3"/>
        <v>#DIV/0!</v>
      </c>
      <c r="AM21" s="31" t="e">
        <f aca="true" t="shared" si="8" ref="AM21:AM29">+(AL21/1600)*1000</f>
        <v>#DIV/0!</v>
      </c>
      <c r="AN21" s="8" t="e">
        <f t="shared" si="5"/>
        <v>#DIV/0!</v>
      </c>
    </row>
    <row r="22" spans="1:40" ht="21.75" customHeight="1">
      <c r="A22">
        <f t="shared" si="6"/>
        <v>15</v>
      </c>
      <c r="B22" s="16" t="s">
        <v>63</v>
      </c>
      <c r="C22" s="25">
        <v>0.25</v>
      </c>
      <c r="D22" s="26"/>
      <c r="E22" s="6">
        <v>0.25416666666666665</v>
      </c>
      <c r="F22" s="27"/>
      <c r="G22" s="25">
        <v>0.2555555555555556</v>
      </c>
      <c r="H22" s="26"/>
      <c r="I22" s="74"/>
      <c r="J22" s="6">
        <v>0.2513888888888889</v>
      </c>
      <c r="K22" s="26">
        <v>0.29305555555555557</v>
      </c>
      <c r="L22" s="6">
        <v>0.25277777777777777</v>
      </c>
      <c r="M22" s="26">
        <v>0.29444444444444445</v>
      </c>
      <c r="N22" s="6">
        <v>0.2569444444444445</v>
      </c>
      <c r="O22" s="26">
        <v>0.28125</v>
      </c>
      <c r="P22" s="6">
        <v>0.24930555555555556</v>
      </c>
      <c r="Q22" s="26">
        <v>0.2833333333333333</v>
      </c>
      <c r="R22" s="6">
        <v>0.24930555555555556</v>
      </c>
      <c r="S22" s="26">
        <v>0.2736111111111111</v>
      </c>
      <c r="T22" s="50"/>
      <c r="U22" s="26"/>
      <c r="V22" s="49"/>
      <c r="X22" s="7">
        <f t="shared" si="0"/>
        <v>0.25243055555555555</v>
      </c>
      <c r="Y22" s="30">
        <f t="shared" si="1"/>
        <v>0.2783333333333334</v>
      </c>
      <c r="Z22" s="6">
        <v>0.2625</v>
      </c>
      <c r="AA22" s="6">
        <v>0.26319444444444445</v>
      </c>
      <c r="AB22" s="6">
        <v>0.2708333333333333</v>
      </c>
      <c r="AC22" s="6">
        <v>0.2791666666666667</v>
      </c>
      <c r="AD22" s="6">
        <v>0.28055555555555556</v>
      </c>
      <c r="AE22" s="6">
        <v>0.27291666666666664</v>
      </c>
      <c r="AF22" s="6">
        <v>0.27152777777777776</v>
      </c>
      <c r="AG22" s="6">
        <v>0.2652777777777778</v>
      </c>
      <c r="AJ22" s="8">
        <f t="shared" si="7"/>
        <v>0.27074652777777775</v>
      </c>
      <c r="AK22" s="31">
        <f t="shared" si="2"/>
        <v>0.15776909722222224</v>
      </c>
      <c r="AL22" s="11">
        <f t="shared" si="3"/>
        <v>0.26840277777777777</v>
      </c>
      <c r="AM22" s="31">
        <f t="shared" si="8"/>
        <v>0.1677517361111111</v>
      </c>
      <c r="AN22" s="8">
        <f t="shared" si="5"/>
        <v>0.13420138888888888</v>
      </c>
    </row>
    <row r="23" spans="1:40" ht="21.75" customHeight="1">
      <c r="A23">
        <f t="shared" si="6"/>
        <v>16</v>
      </c>
      <c r="B23" s="16" t="s">
        <v>47</v>
      </c>
      <c r="C23" s="25">
        <v>0.2743055555555555</v>
      </c>
      <c r="D23" s="26"/>
      <c r="E23" s="6">
        <v>0.2708333333333333</v>
      </c>
      <c r="F23" s="26"/>
      <c r="G23" s="25">
        <v>0.26666666666666666</v>
      </c>
      <c r="H23" s="26"/>
      <c r="I23" s="74"/>
      <c r="J23" s="6">
        <v>0.27291666666666664</v>
      </c>
      <c r="K23" s="26">
        <v>0.28611111111111115</v>
      </c>
      <c r="L23" s="6">
        <v>0.26805555555555555</v>
      </c>
      <c r="M23" s="26">
        <v>0.2798611111111111</v>
      </c>
      <c r="N23" s="6">
        <v>0.2520833333333333</v>
      </c>
      <c r="O23" s="26">
        <v>0.26666666666666666</v>
      </c>
      <c r="P23" s="6">
        <v>0.24930555555555556</v>
      </c>
      <c r="Q23" s="26">
        <v>0.26458333333333334</v>
      </c>
      <c r="R23" s="6">
        <v>0.25277777777777777</v>
      </c>
      <c r="S23" s="26">
        <v>0.27152777777777776</v>
      </c>
      <c r="T23" s="50"/>
      <c r="U23" s="26"/>
      <c r="V23" s="49">
        <v>0.2569444444444445</v>
      </c>
      <c r="W23" s="61">
        <v>0.27847222222222223</v>
      </c>
      <c r="X23" s="7">
        <f t="shared" si="0"/>
        <v>0.26265432098765434</v>
      </c>
      <c r="Y23" s="30">
        <f t="shared" si="1"/>
        <v>0.27069444444444446</v>
      </c>
      <c r="Z23" s="6">
        <v>0.2791666666666667</v>
      </c>
      <c r="AA23" s="6">
        <v>0.2798611111111111</v>
      </c>
      <c r="AB23" s="6">
        <v>0.27847222222222223</v>
      </c>
      <c r="AC23" s="6">
        <v>0.28125</v>
      </c>
      <c r="AD23" s="6">
        <v>0.27569444444444446</v>
      </c>
      <c r="AE23" s="6">
        <v>0.2611111111111111</v>
      </c>
      <c r="AF23" s="6">
        <v>0.2590277777777778</v>
      </c>
      <c r="AG23" s="6">
        <v>0.2652777777777778</v>
      </c>
      <c r="AH23" s="6"/>
      <c r="AI23" s="6">
        <v>0.2708333333333333</v>
      </c>
      <c r="AJ23" s="8">
        <f t="shared" si="7"/>
        <v>0.2724826388888889</v>
      </c>
      <c r="AK23" s="31">
        <f t="shared" si="2"/>
        <v>0.16415895061728397</v>
      </c>
      <c r="AL23" s="11">
        <f t="shared" si="3"/>
        <v>0.2621527777777778</v>
      </c>
      <c r="AM23" s="31">
        <f t="shared" si="8"/>
        <v>0.1638454861111111</v>
      </c>
      <c r="AN23" s="8">
        <f t="shared" si="5"/>
        <v>0.1310763888888889</v>
      </c>
    </row>
    <row r="24" spans="1:40" ht="21.75" customHeight="1">
      <c r="A24">
        <f t="shared" si="6"/>
        <v>17</v>
      </c>
      <c r="B24" s="16" t="s">
        <v>84</v>
      </c>
      <c r="C24" s="25">
        <v>0.2743055555555555</v>
      </c>
      <c r="D24" s="26"/>
      <c r="E24" s="6">
        <v>0.26805555555555555</v>
      </c>
      <c r="F24" s="26"/>
      <c r="G24" s="25">
        <v>0.2590277777777778</v>
      </c>
      <c r="H24" s="26"/>
      <c r="I24" s="74"/>
      <c r="J24" s="6">
        <v>0.2833333333333333</v>
      </c>
      <c r="K24" s="26">
        <v>0.2986111111111111</v>
      </c>
      <c r="L24" s="6">
        <v>0.2569444444444445</v>
      </c>
      <c r="M24" s="26"/>
      <c r="N24" s="6">
        <v>0.2548611111111111</v>
      </c>
      <c r="O24" s="26">
        <v>0.27638888888888885</v>
      </c>
      <c r="P24" s="6">
        <v>0.2423611111111111</v>
      </c>
      <c r="Q24" s="26"/>
      <c r="R24" s="6">
        <v>0.2465277777777778</v>
      </c>
      <c r="S24" s="26">
        <v>0.2722222222222222</v>
      </c>
      <c r="T24" s="50"/>
      <c r="U24" s="26"/>
      <c r="V24" s="49"/>
      <c r="W24" s="61"/>
      <c r="X24" s="7">
        <f t="shared" si="0"/>
        <v>0.26067708333333334</v>
      </c>
      <c r="Y24" s="30">
        <f t="shared" si="1"/>
        <v>0.27239583333333334</v>
      </c>
      <c r="Z24" s="6">
        <v>0.2791666666666667</v>
      </c>
      <c r="AA24" s="6"/>
      <c r="AB24" s="6"/>
      <c r="AC24" s="6">
        <v>0.29305555555555557</v>
      </c>
      <c r="AD24" s="6"/>
      <c r="AE24" s="6">
        <v>0.26805555555555555</v>
      </c>
      <c r="AF24" s="6"/>
      <c r="AG24" s="6">
        <v>0.2722222222222222</v>
      </c>
      <c r="AH24" s="6"/>
      <c r="AI24" s="6"/>
      <c r="AJ24" s="8">
        <f t="shared" si="7"/>
        <v>0.27812499999999996</v>
      </c>
      <c r="AK24" s="31">
        <f t="shared" si="2"/>
        <v>0.16292317708333334</v>
      </c>
      <c r="AL24" s="11">
        <f t="shared" si="3"/>
        <v>0.2722222222222222</v>
      </c>
      <c r="AM24" s="31">
        <f t="shared" si="8"/>
        <v>0.17013888888888887</v>
      </c>
      <c r="AN24" s="8">
        <f t="shared" si="5"/>
        <v>0.1361111111111111</v>
      </c>
    </row>
    <row r="25" spans="1:40" ht="21.75" customHeight="1">
      <c r="A25">
        <f t="shared" si="6"/>
        <v>18</v>
      </c>
      <c r="B25" s="16" t="s">
        <v>33</v>
      </c>
      <c r="C25" s="25">
        <v>0.275</v>
      </c>
      <c r="D25" s="26"/>
      <c r="E25" s="6">
        <v>0.2708333333333333</v>
      </c>
      <c r="F25" s="26"/>
      <c r="G25" s="25">
        <v>0.27291666666666664</v>
      </c>
      <c r="H25" s="26"/>
      <c r="I25" s="74"/>
      <c r="J25" s="6">
        <v>0.2638888888888889</v>
      </c>
      <c r="K25" s="26">
        <v>0.3013888888888889</v>
      </c>
      <c r="L25" s="6">
        <v>0.26666666666666666</v>
      </c>
      <c r="M25" s="26">
        <v>0.3</v>
      </c>
      <c r="N25" s="6">
        <v>0.2555555555555556</v>
      </c>
      <c r="O25" s="26">
        <v>0.28194444444444444</v>
      </c>
      <c r="P25" s="6">
        <v>0.2520833333333333</v>
      </c>
      <c r="Q25" s="26">
        <v>0.2638888888888889</v>
      </c>
      <c r="R25" s="6">
        <v>0.25277777777777777</v>
      </c>
      <c r="S25" s="26">
        <v>0.2833333333333333</v>
      </c>
      <c r="T25" s="50"/>
      <c r="U25" s="26"/>
      <c r="V25" s="49"/>
      <c r="W25" s="61"/>
      <c r="X25" s="7">
        <f t="shared" si="0"/>
        <v>0.26371527777777776</v>
      </c>
      <c r="Y25" s="30">
        <f t="shared" si="1"/>
        <v>0.28375</v>
      </c>
      <c r="Z25" s="6">
        <v>0.2791666666666667</v>
      </c>
      <c r="AA25" s="6">
        <v>0.2791666666666667</v>
      </c>
      <c r="AB25" s="6">
        <v>0.2902777777777778</v>
      </c>
      <c r="AC25" s="6">
        <v>0.2888888888888889</v>
      </c>
      <c r="AD25" s="6">
        <v>0.2888888888888889</v>
      </c>
      <c r="AE25" s="6">
        <v>0.27291666666666664</v>
      </c>
      <c r="AF25" s="6">
        <v>0.25972222222222224</v>
      </c>
      <c r="AG25" s="6">
        <v>0.2833333333333333</v>
      </c>
      <c r="AJ25" s="8">
        <f t="shared" si="7"/>
        <v>0.2802951388888889</v>
      </c>
      <c r="AK25" s="31">
        <f t="shared" si="2"/>
        <v>0.1648220486111111</v>
      </c>
      <c r="AL25" s="11">
        <f t="shared" si="3"/>
        <v>0.2715277777777778</v>
      </c>
      <c r="AM25" s="31">
        <f t="shared" si="8"/>
        <v>0.16970486111111113</v>
      </c>
      <c r="AN25" s="8">
        <f t="shared" si="5"/>
        <v>0.1357638888888889</v>
      </c>
    </row>
    <row r="26" spans="1:40" ht="21.75" customHeight="1">
      <c r="A26">
        <f t="shared" si="6"/>
        <v>19</v>
      </c>
      <c r="B26" s="16" t="s">
        <v>67</v>
      </c>
      <c r="C26" s="25">
        <v>0.27291666666666664</v>
      </c>
      <c r="D26" s="26"/>
      <c r="E26" s="6">
        <v>0.28541666666666665</v>
      </c>
      <c r="F26" s="26"/>
      <c r="G26" s="25">
        <v>0.2638888888888889</v>
      </c>
      <c r="H26" s="26"/>
      <c r="I26" s="74"/>
      <c r="J26" s="6">
        <v>0.2736111111111111</v>
      </c>
      <c r="K26" s="26">
        <v>0.28958333333333336</v>
      </c>
      <c r="L26" s="6">
        <v>0.2777777777777778</v>
      </c>
      <c r="M26" s="26">
        <v>0.2875</v>
      </c>
      <c r="N26" s="6">
        <v>0.2513888888888889</v>
      </c>
      <c r="O26" s="26">
        <v>0.27847222222222223</v>
      </c>
      <c r="P26" s="6">
        <v>0.2604166666666667</v>
      </c>
      <c r="Q26" s="26">
        <v>0.27708333333333335</v>
      </c>
      <c r="R26" s="6">
        <v>0.26666666666666666</v>
      </c>
      <c r="S26" s="26">
        <v>0.28680555555555554</v>
      </c>
      <c r="T26" s="50"/>
      <c r="U26" s="26"/>
      <c r="V26" s="49"/>
      <c r="W26" s="61"/>
      <c r="X26" s="7">
        <f t="shared" si="0"/>
        <v>0.26901041666666664</v>
      </c>
      <c r="Y26" s="30">
        <f t="shared" si="1"/>
        <v>0.28055555555555556</v>
      </c>
      <c r="Z26" s="6">
        <v>0.2791666666666667</v>
      </c>
      <c r="AA26" s="6">
        <v>0.3034722222222222</v>
      </c>
      <c r="AB26" s="6">
        <v>0.2798611111111111</v>
      </c>
      <c r="AC26" s="6">
        <v>0.28402777777777777</v>
      </c>
      <c r="AD26" s="6">
        <v>0.28402777777777777</v>
      </c>
      <c r="AE26" s="6">
        <v>0.27569444444444446</v>
      </c>
      <c r="AF26" s="6">
        <v>0.27152777777777776</v>
      </c>
      <c r="AG26" s="6">
        <v>0.28680555555555554</v>
      </c>
      <c r="AH26" s="6"/>
      <c r="AI26" s="6"/>
      <c r="AJ26" s="8">
        <f t="shared" si="7"/>
        <v>0.2830729166666667</v>
      </c>
      <c r="AK26" s="31">
        <f t="shared" si="2"/>
        <v>0.16813151041666666</v>
      </c>
      <c r="AL26" s="11">
        <f t="shared" si="3"/>
        <v>0.2791666666666667</v>
      </c>
      <c r="AM26" s="31">
        <f t="shared" si="8"/>
        <v>0.17447916666666666</v>
      </c>
      <c r="AN26" s="8">
        <f t="shared" si="5"/>
        <v>0.13958333333333334</v>
      </c>
    </row>
    <row r="27" spans="1:40" ht="21.75" customHeight="1">
      <c r="A27">
        <f t="shared" si="6"/>
        <v>20</v>
      </c>
      <c r="B27" s="16" t="s">
        <v>65</v>
      </c>
      <c r="C27" s="25"/>
      <c r="D27" s="26"/>
      <c r="E27" s="6">
        <v>0.2798611111111111</v>
      </c>
      <c r="F27" s="26"/>
      <c r="G27" s="25">
        <v>0.2638888888888889</v>
      </c>
      <c r="H27" s="26"/>
      <c r="I27" s="74"/>
      <c r="J27" s="6">
        <v>0.2743055555555555</v>
      </c>
      <c r="K27" s="26">
        <v>0.29930555555555555</v>
      </c>
      <c r="L27" s="6">
        <v>0.2638888888888889</v>
      </c>
      <c r="M27" s="26">
        <v>0.29583333333333334</v>
      </c>
      <c r="N27" s="6">
        <v>0.25972222222222224</v>
      </c>
      <c r="O27" s="26">
        <v>0.28055555555555556</v>
      </c>
      <c r="P27" s="6">
        <v>0.2520833333333333</v>
      </c>
      <c r="Q27" s="26">
        <v>0.27847222222222223</v>
      </c>
      <c r="R27" s="6">
        <v>0.2638888888888889</v>
      </c>
      <c r="S27" s="26">
        <v>0.31666666666666665</v>
      </c>
      <c r="T27" s="50"/>
      <c r="U27" s="26"/>
      <c r="V27" s="49"/>
      <c r="X27" s="7">
        <f t="shared" si="0"/>
        <v>0.26537698412698413</v>
      </c>
      <c r="Y27" s="30">
        <f t="shared" si="1"/>
        <v>0.2888888888888889</v>
      </c>
      <c r="Z27" s="6"/>
      <c r="AA27" s="6">
        <v>0.2833333333333333</v>
      </c>
      <c r="AB27" s="6">
        <v>0.28125</v>
      </c>
      <c r="AC27" s="6">
        <v>0.29097222222222224</v>
      </c>
      <c r="AD27" s="6">
        <v>0.2847222222222222</v>
      </c>
      <c r="AE27" s="6">
        <v>0.2736111111111111</v>
      </c>
      <c r="AF27" s="6">
        <v>0.26944444444444443</v>
      </c>
      <c r="AG27" s="6">
        <v>0.2986111111111111</v>
      </c>
      <c r="AJ27" s="8">
        <f t="shared" si="7"/>
        <v>0.28313492063492063</v>
      </c>
      <c r="AK27" s="31">
        <f t="shared" si="2"/>
        <v>0.1658606150793651</v>
      </c>
      <c r="AL27" s="11">
        <f t="shared" si="3"/>
        <v>0.28402777777777777</v>
      </c>
      <c r="AM27" s="31">
        <f t="shared" si="8"/>
        <v>0.1775173611111111</v>
      </c>
      <c r="AN27" s="8">
        <f t="shared" si="5"/>
        <v>0.14201388888888888</v>
      </c>
    </row>
    <row r="28" spans="1:40" ht="21.75" customHeight="1">
      <c r="A28">
        <f t="shared" si="6"/>
        <v>21</v>
      </c>
      <c r="B28" s="16" t="s">
        <v>68</v>
      </c>
      <c r="C28" s="25">
        <v>0.2743055555555555</v>
      </c>
      <c r="D28" s="26"/>
      <c r="E28" s="6">
        <v>0.2701388888888889</v>
      </c>
      <c r="F28" s="26"/>
      <c r="G28" s="25">
        <v>0.2798611111111111</v>
      </c>
      <c r="H28" s="26"/>
      <c r="I28" s="74">
        <v>0.28125</v>
      </c>
      <c r="J28" s="6"/>
      <c r="K28" s="26"/>
      <c r="L28" s="6">
        <v>0.26944444444444443</v>
      </c>
      <c r="M28" s="26">
        <v>0.3034722222222222</v>
      </c>
      <c r="N28" s="6">
        <v>0.27152777777777776</v>
      </c>
      <c r="O28" s="26">
        <v>0.28611111111111115</v>
      </c>
      <c r="P28" s="6">
        <v>0.2569444444444445</v>
      </c>
      <c r="Q28" s="26">
        <v>0.2833333333333333</v>
      </c>
      <c r="R28" s="6"/>
      <c r="S28" s="26"/>
      <c r="T28" s="50"/>
      <c r="U28" s="26"/>
      <c r="V28" s="49"/>
      <c r="X28" s="7">
        <f t="shared" si="0"/>
        <v>0.27192460317460315</v>
      </c>
      <c r="Y28" s="30">
        <f t="shared" si="1"/>
        <v>0.28217592592592594</v>
      </c>
      <c r="Z28" s="6">
        <v>0.2791666666666667</v>
      </c>
      <c r="AA28" s="6">
        <v>0.28402777777777777</v>
      </c>
      <c r="AB28" s="6">
        <v>0.29791666666666666</v>
      </c>
      <c r="AC28" s="6"/>
      <c r="AD28" s="6">
        <v>0.2923611111111111</v>
      </c>
      <c r="AE28" s="6">
        <v>0.28125</v>
      </c>
      <c r="AF28" s="6">
        <v>0.2743055555555555</v>
      </c>
      <c r="AG28" s="6">
        <v>0.2791666666666667</v>
      </c>
      <c r="AH28" s="6"/>
      <c r="AI28" s="6"/>
      <c r="AJ28" s="8">
        <f t="shared" si="7"/>
        <v>0.28402777777777777</v>
      </c>
      <c r="AK28" s="31">
        <f t="shared" si="2"/>
        <v>0.16995287698412695</v>
      </c>
      <c r="AL28" s="11">
        <f t="shared" si="3"/>
        <v>0.27673611111111107</v>
      </c>
      <c r="AM28" s="31">
        <f t="shared" si="8"/>
        <v>0.17296006944444442</v>
      </c>
      <c r="AN28" s="8">
        <f t="shared" si="5"/>
        <v>0.13836805555555554</v>
      </c>
    </row>
    <row r="29" spans="1:40" ht="21.75" customHeight="1">
      <c r="A29">
        <f t="shared" si="6"/>
        <v>22</v>
      </c>
      <c r="B29" s="3" t="s">
        <v>48</v>
      </c>
      <c r="C29" s="25">
        <v>0.28194444444444444</v>
      </c>
      <c r="D29" s="26"/>
      <c r="E29" s="6">
        <v>0.28402777777777777</v>
      </c>
      <c r="F29" s="26"/>
      <c r="G29" s="25">
        <v>0.26875</v>
      </c>
      <c r="H29" s="26"/>
      <c r="I29" s="74">
        <v>0.27152777777777776</v>
      </c>
      <c r="J29" s="6"/>
      <c r="K29" s="26"/>
      <c r="L29" s="6">
        <v>0.26944444444444443</v>
      </c>
      <c r="M29" s="26">
        <v>0.30277777777777776</v>
      </c>
      <c r="N29" s="6">
        <v>0.27638888888888885</v>
      </c>
      <c r="O29" s="26">
        <v>0.2916666666666667</v>
      </c>
      <c r="P29" s="6">
        <v>0.2569444444444445</v>
      </c>
      <c r="Q29" s="26">
        <v>0.28194444444444444</v>
      </c>
      <c r="R29" s="6">
        <v>0.26666666666666666</v>
      </c>
      <c r="S29" s="26">
        <v>0.28402777777777777</v>
      </c>
      <c r="T29" s="50"/>
      <c r="U29" s="26"/>
      <c r="V29" s="49"/>
      <c r="W29" s="61"/>
      <c r="X29" s="7">
        <f t="shared" si="0"/>
        <v>0.27196180555555555</v>
      </c>
      <c r="Y29" s="30">
        <f t="shared" si="1"/>
        <v>0.2838541666666667</v>
      </c>
      <c r="Z29" s="6">
        <v>0.29375</v>
      </c>
      <c r="AA29" s="6">
        <v>0.28402777777777777</v>
      </c>
      <c r="AB29" s="6">
        <v>0.28611111111111115</v>
      </c>
      <c r="AC29" s="6"/>
      <c r="AD29" s="6">
        <v>0.2916666666666667</v>
      </c>
      <c r="AE29" s="6">
        <v>0.28611111111111115</v>
      </c>
      <c r="AF29" s="6">
        <v>0.2736111111111111</v>
      </c>
      <c r="AG29" s="6">
        <v>0.27847222222222223</v>
      </c>
      <c r="AH29" s="6"/>
      <c r="AI29" s="6"/>
      <c r="AJ29" s="8">
        <f t="shared" si="7"/>
        <v>0.2848214285714286</v>
      </c>
      <c r="AK29" s="31">
        <f t="shared" si="2"/>
        <v>0.1699761284722222</v>
      </c>
      <c r="AL29" s="11">
        <f t="shared" si="3"/>
        <v>0.27604166666666663</v>
      </c>
      <c r="AM29" s="31">
        <f t="shared" si="8"/>
        <v>0.17252604166666663</v>
      </c>
      <c r="AN29" s="8">
        <f t="shared" si="5"/>
        <v>0.13802083333333331</v>
      </c>
    </row>
    <row r="30" spans="1:40" ht="21.75" customHeight="1">
      <c r="A30">
        <f t="shared" si="6"/>
        <v>23</v>
      </c>
      <c r="B30" s="16" t="s">
        <v>78</v>
      </c>
      <c r="C30" s="25"/>
      <c r="D30" s="26"/>
      <c r="E30" s="6">
        <v>0.29791666666666666</v>
      </c>
      <c r="F30" s="26"/>
      <c r="G30" s="25">
        <v>0.3034722222222222</v>
      </c>
      <c r="H30" s="26"/>
      <c r="I30" s="74"/>
      <c r="J30" s="6"/>
      <c r="K30" s="26"/>
      <c r="L30" s="6">
        <v>0.2833333333333333</v>
      </c>
      <c r="M30" s="26"/>
      <c r="N30" s="6">
        <v>0.2798611111111111</v>
      </c>
      <c r="O30" s="26">
        <v>0.2923611111111111</v>
      </c>
      <c r="P30" s="6"/>
      <c r="Q30" s="26"/>
      <c r="R30" s="6">
        <v>0.2708333333333333</v>
      </c>
      <c r="S30" s="26"/>
      <c r="T30" s="50"/>
      <c r="U30" s="26"/>
      <c r="V30" s="49"/>
      <c r="W30" s="61"/>
      <c r="X30" s="7">
        <f t="shared" si="0"/>
        <v>0.2870833333333333</v>
      </c>
      <c r="Y30" s="30">
        <f t="shared" si="1"/>
        <v>0.2923611111111111</v>
      </c>
      <c r="Z30" s="6"/>
      <c r="AA30" s="6"/>
      <c r="AB30" s="6"/>
      <c r="AC30" s="6"/>
      <c r="AD30" s="6"/>
      <c r="AE30" s="6">
        <v>0.28611111111111115</v>
      </c>
      <c r="AF30" s="6"/>
      <c r="AG30" s="6"/>
      <c r="AH30" s="6"/>
      <c r="AI30" s="6"/>
      <c r="AJ30" s="8">
        <f t="shared" si="7"/>
        <v>0.28611111111111115</v>
      </c>
      <c r="AK30" s="31">
        <f t="shared" si="2"/>
        <v>0.1794270833333333</v>
      </c>
      <c r="AL30" s="11" t="e">
        <f t="shared" si="3"/>
        <v>#DIV/0!</v>
      </c>
      <c r="AM30" s="31">
        <f>+(AJ30/1600)*1000</f>
        <v>0.17881944444444448</v>
      </c>
      <c r="AN30" s="8" t="e">
        <f t="shared" si="5"/>
        <v>#DIV/0!</v>
      </c>
    </row>
    <row r="31" spans="1:40" ht="21.75" customHeight="1">
      <c r="A31">
        <f t="shared" si="6"/>
        <v>24</v>
      </c>
      <c r="B31" s="16" t="s">
        <v>69</v>
      </c>
      <c r="C31" s="25">
        <v>0.275</v>
      </c>
      <c r="D31" s="26"/>
      <c r="E31" s="6">
        <v>0.27291666666666664</v>
      </c>
      <c r="F31" s="26"/>
      <c r="G31" s="25">
        <v>0.2638888888888889</v>
      </c>
      <c r="H31" s="26"/>
      <c r="I31" s="74"/>
      <c r="J31" s="6">
        <v>0.2743055555555555</v>
      </c>
      <c r="K31" s="26">
        <v>0.3104166666666667</v>
      </c>
      <c r="L31" s="6">
        <v>0.26180555555555557</v>
      </c>
      <c r="M31" s="26">
        <v>0.3215277777777778</v>
      </c>
      <c r="N31" s="6">
        <v>0.27638888888888885</v>
      </c>
      <c r="O31" s="26">
        <v>0.2916666666666667</v>
      </c>
      <c r="P31" s="6">
        <v>0.2548611111111111</v>
      </c>
      <c r="Q31" s="26">
        <v>0.2847222222222222</v>
      </c>
      <c r="R31" s="6">
        <v>0.25972222222222224</v>
      </c>
      <c r="S31" s="26">
        <v>0.2875</v>
      </c>
      <c r="T31" s="50"/>
      <c r="U31" s="26"/>
      <c r="V31" s="49"/>
      <c r="W31" s="61"/>
      <c r="X31" s="7">
        <f t="shared" si="0"/>
        <v>0.2673611111111111</v>
      </c>
      <c r="Y31" s="30">
        <f t="shared" si="1"/>
        <v>0.2931944444444444</v>
      </c>
      <c r="Z31" s="6">
        <v>0.28055555555555556</v>
      </c>
      <c r="AA31" s="6">
        <v>0.28958333333333336</v>
      </c>
      <c r="AB31" s="6">
        <v>0.2777777777777778</v>
      </c>
      <c r="AC31" s="6">
        <v>0.2986111111111111</v>
      </c>
      <c r="AD31" s="6">
        <v>0.3013888888888889</v>
      </c>
      <c r="AE31" s="6">
        <v>0.28680555555555554</v>
      </c>
      <c r="AF31" s="6">
        <v>0.2743055555555555</v>
      </c>
      <c r="AG31" s="6">
        <v>0.2875</v>
      </c>
      <c r="AJ31" s="8">
        <f t="shared" si="7"/>
        <v>0.28706597222222224</v>
      </c>
      <c r="AK31" s="31">
        <f t="shared" si="2"/>
        <v>0.16710069444444445</v>
      </c>
      <c r="AL31" s="11">
        <f t="shared" si="3"/>
        <v>0.2809027777777777</v>
      </c>
      <c r="AM31" s="31">
        <f>+(AL31/1600)*1000</f>
        <v>0.17556423611111108</v>
      </c>
      <c r="AN31" s="8">
        <f t="shared" si="5"/>
        <v>0.14045138888888886</v>
      </c>
    </row>
    <row r="32" spans="1:40" ht="21.75" customHeight="1">
      <c r="A32">
        <f t="shared" si="6"/>
        <v>25</v>
      </c>
      <c r="B32" s="16" t="s">
        <v>76</v>
      </c>
      <c r="C32" s="25"/>
      <c r="D32" s="26"/>
      <c r="E32" s="6">
        <v>0.2847222222222222</v>
      </c>
      <c r="F32" s="26"/>
      <c r="G32" s="25">
        <v>0.28125</v>
      </c>
      <c r="H32" s="26"/>
      <c r="I32" s="74">
        <v>0.28125</v>
      </c>
      <c r="J32" s="6"/>
      <c r="K32" s="26"/>
      <c r="L32" s="6">
        <v>0.2736111111111111</v>
      </c>
      <c r="M32" s="26">
        <v>0.29791666666666666</v>
      </c>
      <c r="N32" s="6">
        <v>0.27638888888888885</v>
      </c>
      <c r="O32" s="26">
        <v>0.29097222222222224</v>
      </c>
      <c r="P32" s="6"/>
      <c r="Q32" s="26"/>
      <c r="R32" s="6"/>
      <c r="S32" s="26"/>
      <c r="T32" s="50"/>
      <c r="U32" s="26"/>
      <c r="V32" s="49"/>
      <c r="W32" s="61"/>
      <c r="X32" s="7">
        <f t="shared" si="0"/>
        <v>0.27944444444444444</v>
      </c>
      <c r="Y32" s="30">
        <f t="shared" si="1"/>
        <v>0.29444444444444445</v>
      </c>
      <c r="Z32" s="6"/>
      <c r="AA32" s="6">
        <v>0.2986111111111111</v>
      </c>
      <c r="AB32" s="6">
        <v>0.2951388888888889</v>
      </c>
      <c r="AC32" s="6"/>
      <c r="AD32" s="6">
        <v>0.28958333333333336</v>
      </c>
      <c r="AE32" s="6">
        <v>0.2847222222222222</v>
      </c>
      <c r="AF32" s="6">
        <v>0.27569444444444446</v>
      </c>
      <c r="AG32" s="6"/>
      <c r="AH32" s="6"/>
      <c r="AI32" s="6"/>
      <c r="AJ32" s="8">
        <f t="shared" si="7"/>
        <v>0.28875</v>
      </c>
      <c r="AK32" s="31">
        <f t="shared" si="2"/>
        <v>0.17465277777777777</v>
      </c>
      <c r="AL32" s="11">
        <f t="shared" si="3"/>
        <v>0.27569444444444446</v>
      </c>
      <c r="AM32" s="31">
        <f>+(AL32/1600)*1000</f>
        <v>0.1723090277777778</v>
      </c>
      <c r="AN32" s="8">
        <f t="shared" si="5"/>
        <v>0.13784722222222223</v>
      </c>
    </row>
    <row r="33" spans="1:40" ht="21.75" customHeight="1">
      <c r="A33">
        <f t="shared" si="6"/>
        <v>26</v>
      </c>
      <c r="B33" s="3" t="s">
        <v>64</v>
      </c>
      <c r="C33" s="25">
        <v>0.2673611111111111</v>
      </c>
      <c r="D33" s="26"/>
      <c r="E33" s="6">
        <v>0.2701388888888889</v>
      </c>
      <c r="F33" s="26"/>
      <c r="G33" s="25"/>
      <c r="H33" s="26"/>
      <c r="I33" s="74"/>
      <c r="J33" s="6">
        <v>0.2638888888888889</v>
      </c>
      <c r="K33" s="26">
        <v>0.3090277777777778</v>
      </c>
      <c r="L33" s="6">
        <v>0.26944444444444443</v>
      </c>
      <c r="M33" s="26">
        <v>0.3340277777777778</v>
      </c>
      <c r="N33" s="6"/>
      <c r="O33" s="26"/>
      <c r="P33" s="6">
        <v>0.2548611111111111</v>
      </c>
      <c r="Q33" s="26"/>
      <c r="R33" s="6">
        <v>0.25416666666666665</v>
      </c>
      <c r="S33" s="26">
        <v>0.29791666666666666</v>
      </c>
      <c r="T33" s="50"/>
      <c r="U33" s="26"/>
      <c r="V33" s="49"/>
      <c r="W33" s="61"/>
      <c r="X33" s="7">
        <f t="shared" si="0"/>
        <v>0.2633101851851852</v>
      </c>
      <c r="Y33" s="30">
        <f t="shared" si="1"/>
        <v>0.2989583333333333</v>
      </c>
      <c r="Z33" s="6">
        <v>0.2791666666666667</v>
      </c>
      <c r="AA33" s="6">
        <v>0.2833333333333333</v>
      </c>
      <c r="AB33" s="6"/>
      <c r="AC33" s="6">
        <v>0.29375</v>
      </c>
      <c r="AD33" s="6">
        <v>0.3125</v>
      </c>
      <c r="AE33" s="6"/>
      <c r="AF33" s="6">
        <v>0.2951388888888889</v>
      </c>
      <c r="AG33" s="6">
        <v>0.29791666666666666</v>
      </c>
      <c r="AH33" s="6"/>
      <c r="AI33" s="6"/>
      <c r="AJ33" s="8">
        <f t="shared" si="7"/>
        <v>0.29363425925925923</v>
      </c>
      <c r="AK33" s="31">
        <f t="shared" si="2"/>
        <v>0.16456886574074073</v>
      </c>
      <c r="AL33" s="11">
        <f t="shared" si="3"/>
        <v>0.2965277777777778</v>
      </c>
      <c r="AM33" s="31">
        <f>+(AL33/1600)*1000</f>
        <v>0.1853298611111111</v>
      </c>
      <c r="AN33" s="8">
        <f t="shared" si="5"/>
        <v>0.1482638888888889</v>
      </c>
    </row>
    <row r="34" spans="1:40" ht="21.75" customHeight="1">
      <c r="A34">
        <f>+A33+1</f>
        <v>27</v>
      </c>
      <c r="B34" s="16" t="s">
        <v>72</v>
      </c>
      <c r="C34" s="25">
        <v>0.2965277777777778</v>
      </c>
      <c r="D34" s="26"/>
      <c r="E34" s="6">
        <v>0.28402777777777777</v>
      </c>
      <c r="F34" s="26"/>
      <c r="G34" s="25">
        <v>0.2798611111111111</v>
      </c>
      <c r="H34" s="26"/>
      <c r="I34" s="74">
        <v>0.2708333333333333</v>
      </c>
      <c r="J34" s="6"/>
      <c r="K34" s="26"/>
      <c r="L34" s="6">
        <v>0.2736111111111111</v>
      </c>
      <c r="M34" s="26">
        <v>0.29583333333333334</v>
      </c>
      <c r="N34" s="6">
        <v>0.26666666666666666</v>
      </c>
      <c r="O34" s="26">
        <v>0.2965277777777778</v>
      </c>
      <c r="P34" s="6">
        <v>0.2590277777777778</v>
      </c>
      <c r="Q34" s="26">
        <v>0.3034722222222222</v>
      </c>
      <c r="R34" s="6">
        <v>0.2604166666666667</v>
      </c>
      <c r="S34" s="26">
        <v>0.29444444444444445</v>
      </c>
      <c r="T34" s="50"/>
      <c r="U34" s="26"/>
      <c r="V34" s="49"/>
      <c r="X34" s="7">
        <f t="shared" si="0"/>
        <v>0.27387152777777773</v>
      </c>
      <c r="Y34" s="30">
        <f t="shared" si="1"/>
        <v>0.28645833333333337</v>
      </c>
      <c r="Z34" s="6">
        <v>0.3159722222222222</v>
      </c>
      <c r="AA34" s="6">
        <v>0.3</v>
      </c>
      <c r="AB34" s="6">
        <v>0.30277777777777776</v>
      </c>
      <c r="AC34" s="6"/>
      <c r="AD34" s="6">
        <v>0.2847222222222222</v>
      </c>
      <c r="AE34" s="6">
        <v>0.28680555555555554</v>
      </c>
      <c r="AF34" s="6">
        <v>0.2881944444444445</v>
      </c>
      <c r="AG34" s="6">
        <v>0.29444444444444445</v>
      </c>
      <c r="AJ34" s="8">
        <f t="shared" si="7"/>
        <v>0.2961309523809524</v>
      </c>
      <c r="AK34" s="31">
        <f t="shared" si="2"/>
        <v>0.17116970486111108</v>
      </c>
      <c r="AL34" s="11">
        <f t="shared" si="3"/>
        <v>0.29131944444444446</v>
      </c>
      <c r="AM34" s="31">
        <f aca="true" t="shared" si="9" ref="AM34:AM43">+(AJ34/1600)*1000</f>
        <v>0.18508184523809526</v>
      </c>
      <c r="AN34" s="8">
        <f t="shared" si="5"/>
        <v>0.14565972222222223</v>
      </c>
    </row>
    <row r="35" spans="1:40" ht="21.75" customHeight="1">
      <c r="A35" t="e">
        <f>+#REF!+1</f>
        <v>#REF!</v>
      </c>
      <c r="B35" s="16" t="s">
        <v>55</v>
      </c>
      <c r="C35" s="25">
        <v>0.2847222222222222</v>
      </c>
      <c r="D35" s="26"/>
      <c r="E35" s="6">
        <v>0.2798611111111111</v>
      </c>
      <c r="F35" s="26"/>
      <c r="G35" s="25">
        <v>0.28958333333333336</v>
      </c>
      <c r="H35" s="26"/>
      <c r="I35" s="74"/>
      <c r="J35" s="6"/>
      <c r="K35" s="26"/>
      <c r="L35" s="6">
        <v>0.2791666666666667</v>
      </c>
      <c r="M35" s="26"/>
      <c r="N35" s="6"/>
      <c r="O35" s="26"/>
      <c r="P35" s="6"/>
      <c r="Q35" s="26"/>
      <c r="R35" s="6"/>
      <c r="S35" s="26"/>
      <c r="T35" s="50"/>
      <c r="U35" s="26"/>
      <c r="V35" s="49"/>
      <c r="X35" s="7">
        <f t="shared" si="0"/>
        <v>0.2833333333333333</v>
      </c>
      <c r="Y35" s="30" t="e">
        <f t="shared" si="1"/>
        <v>#DIV/0!</v>
      </c>
      <c r="Z35" s="6">
        <v>0.2965277777777778</v>
      </c>
      <c r="AA35" s="6"/>
      <c r="AC35" s="6"/>
      <c r="AE35" s="6"/>
      <c r="AF35" s="6"/>
      <c r="AG35" s="6"/>
      <c r="AJ35" s="8">
        <f t="shared" si="7"/>
        <v>0.2965277777777778</v>
      </c>
      <c r="AK35" s="31">
        <f t="shared" si="2"/>
        <v>0.17708333333333331</v>
      </c>
      <c r="AL35" s="11" t="e">
        <f t="shared" si="3"/>
        <v>#DIV/0!</v>
      </c>
      <c r="AM35" s="31">
        <f t="shared" si="9"/>
        <v>0.1853298611111111</v>
      </c>
      <c r="AN35" s="8" t="e">
        <f t="shared" si="5"/>
        <v>#DIV/0!</v>
      </c>
    </row>
    <row r="36" spans="1:40" ht="21.75" customHeight="1">
      <c r="A36" t="e">
        <f aca="true" t="shared" si="10" ref="A36:A43">+A35+1</f>
        <v>#REF!</v>
      </c>
      <c r="B36" s="16" t="s">
        <v>26</v>
      </c>
      <c r="C36" s="25">
        <v>0.2743055555555555</v>
      </c>
      <c r="D36" s="27"/>
      <c r="E36" s="6">
        <v>0.28402777777777777</v>
      </c>
      <c r="F36" s="27"/>
      <c r="G36" s="25"/>
      <c r="H36" s="27"/>
      <c r="I36" s="74">
        <v>0.3</v>
      </c>
      <c r="J36" s="6"/>
      <c r="K36" s="26"/>
      <c r="L36" s="6">
        <v>0.26944444444444443</v>
      </c>
      <c r="M36" s="26">
        <v>0.31805555555555554</v>
      </c>
      <c r="N36" s="6"/>
      <c r="O36" s="26"/>
      <c r="P36" s="6"/>
      <c r="Q36" s="26"/>
      <c r="R36" s="6"/>
      <c r="S36" s="26"/>
      <c r="T36" s="50"/>
      <c r="U36" s="26"/>
      <c r="V36" s="49"/>
      <c r="X36" s="7">
        <f t="shared" si="0"/>
        <v>0.28194444444444444</v>
      </c>
      <c r="Y36" s="30">
        <f t="shared" si="1"/>
        <v>0.31805555555555554</v>
      </c>
      <c r="Z36" s="6">
        <v>0.2791666666666667</v>
      </c>
      <c r="AA36" s="6">
        <v>0.3125</v>
      </c>
      <c r="AB36" s="6"/>
      <c r="AC36" s="6"/>
      <c r="AD36" s="6">
        <v>0.3013888888888889</v>
      </c>
      <c r="AE36" s="6"/>
      <c r="AF36" s="6"/>
      <c r="AG36" s="6"/>
      <c r="AH36" s="6"/>
      <c r="AI36" s="6"/>
      <c r="AJ36" s="8">
        <f t="shared" si="7"/>
        <v>0.29768518518518516</v>
      </c>
      <c r="AK36" s="31">
        <f t="shared" si="2"/>
        <v>0.17621527777777776</v>
      </c>
      <c r="AL36" s="11" t="e">
        <f t="shared" si="3"/>
        <v>#DIV/0!</v>
      </c>
      <c r="AM36" s="31">
        <f t="shared" si="9"/>
        <v>0.18605324074074073</v>
      </c>
      <c r="AN36" s="8" t="e">
        <f t="shared" si="5"/>
        <v>#DIV/0!</v>
      </c>
    </row>
    <row r="37" spans="1:40" ht="21.75" customHeight="1">
      <c r="A37" t="e">
        <f t="shared" si="10"/>
        <v>#REF!</v>
      </c>
      <c r="B37" s="16" t="s">
        <v>49</v>
      </c>
      <c r="C37" s="25">
        <v>0.28402777777777777</v>
      </c>
      <c r="D37" s="27"/>
      <c r="E37" s="6">
        <v>0.2798611111111111</v>
      </c>
      <c r="F37" s="27"/>
      <c r="G37" s="25">
        <v>0.2791666666666667</v>
      </c>
      <c r="H37" s="27"/>
      <c r="I37" s="74"/>
      <c r="J37" s="6"/>
      <c r="K37" s="26"/>
      <c r="L37" s="6"/>
      <c r="M37" s="26"/>
      <c r="N37" s="6">
        <v>0.2791666666666667</v>
      </c>
      <c r="O37" s="26">
        <v>0.31805555555555554</v>
      </c>
      <c r="P37" s="6"/>
      <c r="Q37" s="26"/>
      <c r="R37" s="6">
        <v>0.28611111111111115</v>
      </c>
      <c r="S37" s="26"/>
      <c r="T37" s="50"/>
      <c r="U37" s="26"/>
      <c r="V37" s="49"/>
      <c r="X37" s="7">
        <f t="shared" si="0"/>
        <v>0.2816666666666667</v>
      </c>
      <c r="Y37" s="30">
        <f t="shared" si="1"/>
        <v>0.31805555555555554</v>
      </c>
      <c r="Z37" s="6">
        <v>0.2951388888888889</v>
      </c>
      <c r="AA37" s="6"/>
      <c r="AB37" s="6"/>
      <c r="AC37" s="6"/>
      <c r="AD37" s="6"/>
      <c r="AE37" s="6">
        <v>0.30277777777777776</v>
      </c>
      <c r="AF37" s="6"/>
      <c r="AG37" s="6"/>
      <c r="AH37" s="6"/>
      <c r="AI37" s="6"/>
      <c r="AJ37" s="8">
        <f t="shared" si="7"/>
        <v>0.2989583333333333</v>
      </c>
      <c r="AK37" s="31">
        <f t="shared" si="2"/>
        <v>0.17604166666666668</v>
      </c>
      <c r="AL37" s="11" t="e">
        <f t="shared" si="3"/>
        <v>#DIV/0!</v>
      </c>
      <c r="AM37" s="31">
        <f t="shared" si="9"/>
        <v>0.18684895833333331</v>
      </c>
      <c r="AN37" s="8" t="e">
        <f t="shared" si="5"/>
        <v>#DIV/0!</v>
      </c>
    </row>
    <row r="38" spans="1:40" ht="21.75" customHeight="1">
      <c r="A38" t="e">
        <f t="shared" si="10"/>
        <v>#REF!</v>
      </c>
      <c r="B38" s="3" t="s">
        <v>71</v>
      </c>
      <c r="C38" s="25">
        <v>0.29791666666666666</v>
      </c>
      <c r="D38" s="26"/>
      <c r="E38" s="6">
        <v>0.2965277777777778</v>
      </c>
      <c r="F38" s="26"/>
      <c r="G38" s="25"/>
      <c r="H38" s="26"/>
      <c r="I38" s="74">
        <v>0.3</v>
      </c>
      <c r="J38" s="6"/>
      <c r="K38" s="26"/>
      <c r="L38" s="6">
        <v>0.28958333333333336</v>
      </c>
      <c r="M38" s="26">
        <v>0.3215277777777778</v>
      </c>
      <c r="N38" s="6">
        <v>0.2798611111111111</v>
      </c>
      <c r="O38" s="26">
        <v>0.3111111111111111</v>
      </c>
      <c r="P38" s="6">
        <v>0.2652777777777778</v>
      </c>
      <c r="Q38" s="26">
        <v>0.2923611111111111</v>
      </c>
      <c r="R38" s="6"/>
      <c r="S38" s="26"/>
      <c r="T38" s="50"/>
      <c r="U38" s="26"/>
      <c r="V38" s="49"/>
      <c r="W38" s="61"/>
      <c r="X38" s="7">
        <f t="shared" si="0"/>
        <v>0.2881944444444444</v>
      </c>
      <c r="Y38" s="30">
        <f t="shared" si="1"/>
        <v>0.29930555555555555</v>
      </c>
      <c r="Z38" s="6">
        <v>0.3145833333333333</v>
      </c>
      <c r="AA38" s="6">
        <v>0.3138888888888889</v>
      </c>
      <c r="AB38" s="6"/>
      <c r="AC38" s="6"/>
      <c r="AD38" s="6">
        <v>0.3104166666666667</v>
      </c>
      <c r="AE38" s="6">
        <v>0.2986111111111111</v>
      </c>
      <c r="AF38" s="6">
        <v>0.2833333333333333</v>
      </c>
      <c r="AG38" s="6"/>
      <c r="AH38" s="6"/>
      <c r="AI38" s="6"/>
      <c r="AJ38" s="8">
        <f t="shared" si="7"/>
        <v>0.3041666666666667</v>
      </c>
      <c r="AK38" s="31">
        <f t="shared" si="2"/>
        <v>0.18012152777777776</v>
      </c>
      <c r="AL38" s="11">
        <f t="shared" si="3"/>
        <v>0.2833333333333333</v>
      </c>
      <c r="AM38" s="31">
        <f t="shared" si="9"/>
        <v>0.19010416666666669</v>
      </c>
      <c r="AN38" s="8">
        <f t="shared" si="5"/>
        <v>0.14166666666666666</v>
      </c>
    </row>
    <row r="39" spans="1:40" ht="21.75" customHeight="1">
      <c r="A39" t="e">
        <f t="shared" si="10"/>
        <v>#REF!</v>
      </c>
      <c r="B39" s="16" t="s">
        <v>70</v>
      </c>
      <c r="C39" s="25">
        <v>0.2965277777777778</v>
      </c>
      <c r="D39" s="26"/>
      <c r="E39" s="6">
        <v>0.2965277777777778</v>
      </c>
      <c r="F39" s="26"/>
      <c r="G39" s="25">
        <v>0.28680555555555554</v>
      </c>
      <c r="H39" s="26"/>
      <c r="I39" s="74"/>
      <c r="J39" s="6"/>
      <c r="K39" s="26"/>
      <c r="L39" s="6">
        <v>0.2847222222222222</v>
      </c>
      <c r="M39" s="26">
        <v>0.3284722222222222</v>
      </c>
      <c r="N39" s="6"/>
      <c r="O39" s="26"/>
      <c r="P39" s="6">
        <v>0.3055555555555555</v>
      </c>
      <c r="Q39" s="26"/>
      <c r="R39" s="6">
        <v>0.26805555555555555</v>
      </c>
      <c r="S39" s="26">
        <v>0.3076388888888889</v>
      </c>
      <c r="T39" s="50"/>
      <c r="U39" s="26"/>
      <c r="V39" s="49"/>
      <c r="W39" s="61"/>
      <c r="X39" s="7">
        <f t="shared" si="0"/>
        <v>0.2896990740740741</v>
      </c>
      <c r="Y39" s="30">
        <f t="shared" si="1"/>
        <v>0.3138888888888889</v>
      </c>
      <c r="Z39" s="6">
        <v>0.30833333333333335</v>
      </c>
      <c r="AA39" s="6">
        <v>0.32222222222222224</v>
      </c>
      <c r="AB39" s="6">
        <v>0.3069444444444444</v>
      </c>
      <c r="AC39" s="6"/>
      <c r="AD39" s="6">
        <v>0.3138888888888889</v>
      </c>
      <c r="AE39" s="6"/>
      <c r="AF39" s="6">
        <v>0.29375</v>
      </c>
      <c r="AG39" s="6">
        <v>0.3076388888888889</v>
      </c>
      <c r="AH39" s="6"/>
      <c r="AI39" s="6"/>
      <c r="AJ39" s="8">
        <f t="shared" si="7"/>
        <v>0.3087962962962963</v>
      </c>
      <c r="AK39" s="31">
        <f t="shared" si="2"/>
        <v>0.1810619212962963</v>
      </c>
      <c r="AL39" s="11">
        <f t="shared" si="3"/>
        <v>0.3006944444444445</v>
      </c>
      <c r="AM39" s="31">
        <f t="shared" si="9"/>
        <v>0.19299768518518517</v>
      </c>
      <c r="AN39" s="8">
        <f t="shared" si="5"/>
        <v>0.15034722222222224</v>
      </c>
    </row>
    <row r="40" spans="1:40" ht="21.75" customHeight="1">
      <c r="A40" t="e">
        <f t="shared" si="10"/>
        <v>#REF!</v>
      </c>
      <c r="B40" s="16" t="s">
        <v>77</v>
      </c>
      <c r="C40" s="25"/>
      <c r="D40" s="26"/>
      <c r="E40" s="6">
        <v>0.2847222222222222</v>
      </c>
      <c r="F40" s="26"/>
      <c r="G40" s="25">
        <v>0.3034722222222222</v>
      </c>
      <c r="H40" s="26"/>
      <c r="I40" s="74"/>
      <c r="J40" s="6"/>
      <c r="K40" s="26"/>
      <c r="L40" s="6">
        <v>0.2902777777777778</v>
      </c>
      <c r="M40" s="26"/>
      <c r="N40" s="6">
        <v>0.3055555555555555</v>
      </c>
      <c r="O40" s="26">
        <v>0.31875</v>
      </c>
      <c r="P40" s="6">
        <v>0.28402777777777777</v>
      </c>
      <c r="Q40" s="26"/>
      <c r="R40" s="6">
        <v>0.28958333333333336</v>
      </c>
      <c r="S40" s="26"/>
      <c r="T40" s="50"/>
      <c r="U40" s="26"/>
      <c r="V40" s="49"/>
      <c r="W40" s="61"/>
      <c r="X40" s="7">
        <f t="shared" si="0"/>
        <v>0.29293981481481485</v>
      </c>
      <c r="Y40" s="30">
        <f t="shared" si="1"/>
        <v>0.3013888888888889</v>
      </c>
      <c r="Z40" s="6"/>
      <c r="AA40" s="6"/>
      <c r="AB40" s="6"/>
      <c r="AC40" s="6"/>
      <c r="AD40" s="6"/>
      <c r="AE40" s="6">
        <v>0.3104166666666667</v>
      </c>
      <c r="AF40" s="6"/>
      <c r="AG40" s="6"/>
      <c r="AH40" s="6"/>
      <c r="AI40" s="6"/>
      <c r="AJ40" s="8">
        <f t="shared" si="7"/>
        <v>0.3104166666666667</v>
      </c>
      <c r="AK40" s="31">
        <f t="shared" si="2"/>
        <v>0.18308738425925927</v>
      </c>
      <c r="AL40" s="11" t="e">
        <f t="shared" si="3"/>
        <v>#DIV/0!</v>
      </c>
      <c r="AM40" s="31">
        <f t="shared" si="9"/>
        <v>0.19401041666666666</v>
      </c>
      <c r="AN40" s="8" t="e">
        <f t="shared" si="5"/>
        <v>#DIV/0!</v>
      </c>
    </row>
    <row r="41" spans="1:40" ht="21.75" customHeight="1">
      <c r="A41" t="e">
        <f>+#REF!+1</f>
        <v>#REF!</v>
      </c>
      <c r="B41" s="16" t="s">
        <v>79</v>
      </c>
      <c r="C41" s="25"/>
      <c r="D41" s="26"/>
      <c r="E41" s="6">
        <v>0.3</v>
      </c>
      <c r="F41" s="26"/>
      <c r="G41" s="25">
        <v>0.3263888888888889</v>
      </c>
      <c r="H41" s="26"/>
      <c r="I41" s="74"/>
      <c r="J41" s="6"/>
      <c r="K41" s="26"/>
      <c r="L41" s="6">
        <v>0.2916666666666667</v>
      </c>
      <c r="M41" s="26"/>
      <c r="N41" s="6">
        <v>0.3055555555555555</v>
      </c>
      <c r="O41" s="26">
        <v>0.31875</v>
      </c>
      <c r="P41" s="6">
        <v>0.2847222222222222</v>
      </c>
      <c r="Q41" s="26"/>
      <c r="R41" s="6">
        <v>0.28958333333333336</v>
      </c>
      <c r="S41" s="26"/>
      <c r="T41" s="50"/>
      <c r="U41" s="26"/>
      <c r="V41" s="49"/>
      <c r="W41" s="61"/>
      <c r="X41" s="7">
        <f t="shared" si="0"/>
        <v>0.29965277777777777</v>
      </c>
      <c r="Y41" s="30">
        <f t="shared" si="1"/>
        <v>0.3017361111111111</v>
      </c>
      <c r="Z41" s="6"/>
      <c r="AA41" s="6"/>
      <c r="AB41" s="6"/>
      <c r="AC41" s="6"/>
      <c r="AD41" s="6"/>
      <c r="AE41" s="6">
        <v>0.3104166666666667</v>
      </c>
      <c r="AF41" s="6"/>
      <c r="AG41" s="6"/>
      <c r="AH41" s="6"/>
      <c r="AI41" s="6"/>
      <c r="AJ41" s="8">
        <f t="shared" si="7"/>
        <v>0.3104166666666667</v>
      </c>
      <c r="AK41" s="31">
        <f t="shared" si="2"/>
        <v>0.1872829861111111</v>
      </c>
      <c r="AL41" s="11" t="e">
        <f t="shared" si="3"/>
        <v>#DIV/0!</v>
      </c>
      <c r="AM41" s="31">
        <f t="shared" si="9"/>
        <v>0.19401041666666666</v>
      </c>
      <c r="AN41" s="8" t="e">
        <f t="shared" si="5"/>
        <v>#DIV/0!</v>
      </c>
    </row>
    <row r="42" spans="1:40" ht="21.75" customHeight="1">
      <c r="A42" t="e">
        <f>+#REF!+1</f>
        <v>#REF!</v>
      </c>
      <c r="B42" s="16" t="s">
        <v>28</v>
      </c>
      <c r="C42" s="25" t="s">
        <v>0</v>
      </c>
      <c r="D42" s="26"/>
      <c r="E42" s="6">
        <v>0.34375</v>
      </c>
      <c r="F42" s="26"/>
      <c r="G42" s="25">
        <v>0.3159722222222222</v>
      </c>
      <c r="H42" s="26"/>
      <c r="I42" s="74">
        <v>0.35694444444444445</v>
      </c>
      <c r="J42" s="6"/>
      <c r="K42" s="26"/>
      <c r="L42" s="6">
        <v>0.3520833333333333</v>
      </c>
      <c r="M42" s="26">
        <v>0.4763888888888889</v>
      </c>
      <c r="N42" s="6"/>
      <c r="O42" s="26"/>
      <c r="P42" s="6">
        <v>0.30833333333333335</v>
      </c>
      <c r="Q42" s="26">
        <v>0.3666666666666667</v>
      </c>
      <c r="R42" s="6"/>
      <c r="S42" s="26"/>
      <c r="T42" s="50"/>
      <c r="U42" s="26"/>
      <c r="V42" s="49"/>
      <c r="W42" s="61"/>
      <c r="X42" s="7">
        <f t="shared" si="0"/>
        <v>0.33541666666666664</v>
      </c>
      <c r="Y42" s="30">
        <f t="shared" si="1"/>
        <v>0.39236111111111116</v>
      </c>
      <c r="Z42" s="6"/>
      <c r="AA42" s="6">
        <v>0.3854166666666667</v>
      </c>
      <c r="AB42" s="6">
        <v>0.3666666666666667</v>
      </c>
      <c r="AC42" s="6"/>
      <c r="AD42" s="6">
        <v>0.43472222222222223</v>
      </c>
      <c r="AE42" s="6"/>
      <c r="AF42" s="6">
        <v>0.34722222222222227</v>
      </c>
      <c r="AG42" s="6"/>
      <c r="AH42" s="6"/>
      <c r="AI42" s="6"/>
      <c r="AJ42" s="8">
        <f t="shared" si="7"/>
        <v>0.3835069444444445</v>
      </c>
      <c r="AK42" s="31">
        <f t="shared" si="2"/>
        <v>0.20963541666666666</v>
      </c>
      <c r="AL42" s="11">
        <f t="shared" si="3"/>
        <v>0.34722222222222227</v>
      </c>
      <c r="AM42" s="31">
        <f t="shared" si="9"/>
        <v>0.2396918402777778</v>
      </c>
      <c r="AN42" s="8">
        <f t="shared" si="5"/>
        <v>0.17361111111111113</v>
      </c>
    </row>
    <row r="43" spans="1:40" ht="21.75" customHeight="1">
      <c r="A43" t="e">
        <f t="shared" si="10"/>
        <v>#REF!</v>
      </c>
      <c r="B43" s="16" t="s">
        <v>80</v>
      </c>
      <c r="C43" s="25"/>
      <c r="D43" s="26"/>
      <c r="E43" s="6"/>
      <c r="F43" s="26"/>
      <c r="G43" s="25">
        <v>0.3263888888888889</v>
      </c>
      <c r="H43" s="26"/>
      <c r="I43" s="74"/>
      <c r="J43" s="6"/>
      <c r="K43" s="26"/>
      <c r="L43" s="6">
        <v>0.32083333333333336</v>
      </c>
      <c r="M43" s="26"/>
      <c r="N43" s="6"/>
      <c r="O43" s="26"/>
      <c r="P43" s="6"/>
      <c r="Q43" s="26"/>
      <c r="R43" s="6">
        <v>0.3201388888888889</v>
      </c>
      <c r="S43" s="26"/>
      <c r="T43" s="50"/>
      <c r="U43" s="26"/>
      <c r="V43" s="49"/>
      <c r="W43" s="61"/>
      <c r="X43" s="7">
        <f t="shared" si="0"/>
        <v>0.3224537037037037</v>
      </c>
      <c r="Y43" s="30" t="e">
        <f t="shared" si="1"/>
        <v>#DIV/0!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8" t="e">
        <f t="shared" si="7"/>
        <v>#DIV/0!</v>
      </c>
      <c r="AK43" s="31">
        <f t="shared" si="2"/>
        <v>0.20153356481481483</v>
      </c>
      <c r="AL43" s="11" t="e">
        <f>+AVERAGE(AB43:AE43)</f>
        <v>#DIV/0!</v>
      </c>
      <c r="AM43" s="31" t="e">
        <f t="shared" si="9"/>
        <v>#DIV/0!</v>
      </c>
      <c r="AN43" s="8" t="e">
        <f t="shared" si="5"/>
        <v>#DIV/0!</v>
      </c>
    </row>
    <row r="44" spans="2:37" ht="21.75" customHeight="1">
      <c r="B44" s="3"/>
      <c r="C44" s="48"/>
      <c r="D44" s="47"/>
      <c r="E44" s="6"/>
      <c r="F44" s="47"/>
      <c r="G44" s="6"/>
      <c r="H44" s="47"/>
      <c r="I44" s="6"/>
      <c r="J44" s="6"/>
      <c r="K44" s="26"/>
      <c r="L44" s="6"/>
      <c r="M44" s="26"/>
      <c r="N44" s="6"/>
      <c r="O44" s="26"/>
      <c r="P44" s="6"/>
      <c r="Q44" s="26"/>
      <c r="R44" s="6"/>
      <c r="S44" s="26"/>
      <c r="T44" s="50"/>
      <c r="U44" s="26"/>
      <c r="V44" s="49"/>
      <c r="W44" s="61"/>
      <c r="X44" s="7" t="s">
        <v>0</v>
      </c>
      <c r="Y44" s="30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8"/>
      <c r="AK44" s="31"/>
    </row>
    <row r="45" spans="2:40" s="41" customFormat="1" ht="23.25" customHeight="1" thickBot="1">
      <c r="B45" s="41" t="s">
        <v>16</v>
      </c>
      <c r="C45" s="42">
        <f aca="true" t="shared" si="11" ref="C45:U45">+AVERAGE(C8:C43)</f>
        <v>0.2609825102880658</v>
      </c>
      <c r="D45" s="43">
        <f t="shared" si="11"/>
        <v>0.24780092592592592</v>
      </c>
      <c r="E45" s="42">
        <f t="shared" si="11"/>
        <v>0.2668771043771043</v>
      </c>
      <c r="F45" s="43">
        <f t="shared" si="11"/>
        <v>0.24432870370370371</v>
      </c>
      <c r="G45" s="42">
        <f t="shared" si="11"/>
        <v>0.26855158730158735</v>
      </c>
      <c r="H45" s="43">
        <f t="shared" si="11"/>
        <v>0.24146825396825397</v>
      </c>
      <c r="I45" s="42">
        <f>+AVERAGE(I8:I43)</f>
        <v>0.29149305555555555</v>
      </c>
      <c r="J45" s="42">
        <f t="shared" si="11"/>
        <v>0.2523478835978836</v>
      </c>
      <c r="K45" s="43">
        <f>+AVERAGE(K8:K43)</f>
        <v>0.27288359788359784</v>
      </c>
      <c r="L45" s="42">
        <f>+AVERAGE(L8:L43)</f>
        <v>0.26215277777777785</v>
      </c>
      <c r="M45" s="43">
        <f>+AVERAGE(M8:M43)</f>
        <v>0.29171626984126986</v>
      </c>
      <c r="N45" s="42">
        <f t="shared" si="11"/>
        <v>0.254669540229885</v>
      </c>
      <c r="O45" s="43">
        <f t="shared" si="11"/>
        <v>0.27409003831417617</v>
      </c>
      <c r="P45" s="42">
        <f>+AVERAGE(P8:P43)</f>
        <v>0.2498015873015873</v>
      </c>
      <c r="Q45" s="43">
        <f t="shared" si="11"/>
        <v>0.26811868686868684</v>
      </c>
      <c r="R45" s="42">
        <f t="shared" si="11"/>
        <v>0.2549412393162393</v>
      </c>
      <c r="S45" s="43">
        <f>+AVERAGE(S8:S43)</f>
        <v>0.2715939153439153</v>
      </c>
      <c r="T45" s="42">
        <f t="shared" si="11"/>
        <v>0.22319444444444447</v>
      </c>
      <c r="U45" s="43">
        <f t="shared" si="11"/>
        <v>0.24416666666666664</v>
      </c>
      <c r="V45" s="68"/>
      <c r="W45" s="43"/>
      <c r="X45" s="42">
        <f>+AVERAGE(X8:X39)</f>
        <v>0.2566931733630952</v>
      </c>
      <c r="Y45" s="43">
        <f>+AVERAGE(Y8:Y16)</f>
        <v>0.24428047839506173</v>
      </c>
      <c r="Z45" s="42">
        <f aca="true" t="shared" si="12" ref="Z45:AI45">+AVERAGE(Z8:Z43)</f>
        <v>0.2708590534979424</v>
      </c>
      <c r="AA45" s="42">
        <f t="shared" si="12"/>
        <v>0.2782777777777778</v>
      </c>
      <c r="AB45" s="42">
        <f t="shared" si="12"/>
        <v>0.27321428571428574</v>
      </c>
      <c r="AC45" s="42">
        <f t="shared" si="12"/>
        <v>0.2663888888888889</v>
      </c>
      <c r="AD45" s="42">
        <f t="shared" si="12"/>
        <v>0.27988591269841273</v>
      </c>
      <c r="AE45" s="42">
        <f t="shared" si="12"/>
        <v>0.2671695402298851</v>
      </c>
      <c r="AF45" s="42">
        <f t="shared" si="12"/>
        <v>0.26536111111111116</v>
      </c>
      <c r="AG45" s="42">
        <f>+AVERAGE(AG8:AG43)</f>
        <v>0.2678030303030303</v>
      </c>
      <c r="AH45" s="42">
        <f t="shared" si="12"/>
        <v>0.23819444444444443</v>
      </c>
      <c r="AI45" s="42">
        <f t="shared" si="12"/>
        <v>0.2422222222222222</v>
      </c>
      <c r="AJ45" s="42">
        <f>+AVERAGE(AJ11:AJ39)</f>
        <v>0.27552624977193946</v>
      </c>
      <c r="AK45" s="44">
        <f>+AVERAGE(AK8:AK39)</f>
        <v>0.16043323335193452</v>
      </c>
      <c r="AL45" s="62"/>
      <c r="AM45" s="62"/>
      <c r="AN45" s="65"/>
    </row>
    <row r="46" spans="2:40" s="36" customFormat="1" ht="29.25" customHeight="1">
      <c r="B46" s="36" t="s">
        <v>29</v>
      </c>
      <c r="C46" s="54">
        <f>+AVERAGE(C8,C9,C10,C11,C13,C15)</f>
        <v>0.2355324074074074</v>
      </c>
      <c r="D46" s="72">
        <f>+AVERAGE(D8,D9,D10,D11,D13,D15)</f>
        <v>0.24357638888888888</v>
      </c>
      <c r="E46" s="54">
        <f>+AVERAGE(E8,E9,E10,E11,E13,E15)</f>
        <v>0.22951388888888888</v>
      </c>
      <c r="F46" s="55">
        <f>+AVERAGE(F8,F9,F10,F11,F13,F15)</f>
        <v>0.23923611111111112</v>
      </c>
      <c r="G46" s="54">
        <f>+AVERAGE(G8:G12)</f>
        <v>0.22999999999999998</v>
      </c>
      <c r="H46" s="55">
        <f>+AVERAGE(H8:H12)</f>
        <v>0.2338888888888889</v>
      </c>
      <c r="I46" s="54" t="s">
        <v>0</v>
      </c>
      <c r="J46" s="54">
        <f>+AVERAGE(J8:J14)</f>
        <v>0.23310185185185187</v>
      </c>
      <c r="K46" s="55">
        <f>+AVERAGE(K8:K14)</f>
        <v>0.2383101851851852</v>
      </c>
      <c r="L46" s="54">
        <f>+AVERAGE(L8:L13)</f>
        <v>0.22488425925925926</v>
      </c>
      <c r="M46" s="55">
        <f>+AVERAGE(M8:M13)</f>
        <v>0.2488425925925926</v>
      </c>
      <c r="N46" s="56">
        <f aca="true" t="shared" si="13" ref="N46:U46">+AVERAGE(N8:N13)</f>
        <v>0.2252314814814815</v>
      </c>
      <c r="O46" s="55">
        <f t="shared" si="13"/>
        <v>0.24155092592592595</v>
      </c>
      <c r="P46" s="56">
        <f>+AVERAGE(P8:P13)</f>
        <v>0.22384259259259257</v>
      </c>
      <c r="Q46" s="55">
        <f>+AVERAGE(Q8:Q13)</f>
        <v>0.23518518518518516</v>
      </c>
      <c r="R46" s="56">
        <f>+AVERAGE(R8:R15)</f>
        <v>0.224537037037037</v>
      </c>
      <c r="S46" s="72">
        <f>+AVERAGE(S8:S15)</f>
        <v>0.24143518518518517</v>
      </c>
      <c r="T46" s="60">
        <f t="shared" si="13"/>
        <v>0.21932870370370372</v>
      </c>
      <c r="U46" s="72">
        <f t="shared" si="13"/>
        <v>0.23981481481481481</v>
      </c>
      <c r="V46" s="69"/>
      <c r="W46" s="76"/>
      <c r="X46" s="37">
        <f aca="true" t="shared" si="14" ref="X46:AI46">+AVERAGE(X8,X9,X10,X11,X12,X13,X14)</f>
        <v>0.22739004629629628</v>
      </c>
      <c r="Y46" s="37">
        <f t="shared" si="14"/>
        <v>0.24073660714285713</v>
      </c>
      <c r="Z46" s="37">
        <f t="shared" si="14"/>
        <v>0.24143518518518517</v>
      </c>
      <c r="AA46" s="37">
        <f t="shared" si="14"/>
        <v>0.23807870370370368</v>
      </c>
      <c r="AB46" s="37">
        <f t="shared" si="14"/>
        <v>0.23506944444444444</v>
      </c>
      <c r="AC46" s="37">
        <f t="shared" si="14"/>
        <v>0.23657407407407405</v>
      </c>
      <c r="AD46" s="37">
        <f t="shared" si="14"/>
        <v>0.24085648148148145</v>
      </c>
      <c r="AE46" s="37">
        <f t="shared" si="14"/>
        <v>0.23750000000000002</v>
      </c>
      <c r="AF46" s="37">
        <f t="shared" si="14"/>
        <v>0.2384920634920635</v>
      </c>
      <c r="AG46" s="37">
        <f>+AVERAGE(AG8,AG9,AG10,AG11,AG12,AG13,AG14)</f>
        <v>0.2348611111111111</v>
      </c>
      <c r="AH46" s="37">
        <f t="shared" si="14"/>
        <v>0.235515873015873</v>
      </c>
      <c r="AI46" s="37">
        <f t="shared" si="14"/>
        <v>0.23310185185185184</v>
      </c>
      <c r="AJ46" s="37"/>
      <c r="AK46" s="37"/>
      <c r="AL46" s="63"/>
      <c r="AM46" s="63"/>
      <c r="AN46" s="66"/>
    </row>
    <row r="47" spans="2:40" s="38" customFormat="1" ht="29.25" customHeight="1" thickBot="1">
      <c r="B47" s="38" t="s">
        <v>30</v>
      </c>
      <c r="C47" s="57"/>
      <c r="D47" s="52">
        <f>+D46-C46</f>
        <v>0.008043981481481471</v>
      </c>
      <c r="E47" s="57"/>
      <c r="F47" s="53">
        <f>+F46-E46</f>
        <v>0.009722222222222243</v>
      </c>
      <c r="G47" s="57"/>
      <c r="H47" s="53">
        <f>+H46-G46</f>
        <v>0.003888888888888914</v>
      </c>
      <c r="I47" s="57"/>
      <c r="J47" s="57"/>
      <c r="K47" s="53">
        <f>+K46-J46</f>
        <v>0.005208333333333343</v>
      </c>
      <c r="L47" s="57"/>
      <c r="M47" s="53">
        <f>+M46-L46</f>
        <v>0.02395833333333333</v>
      </c>
      <c r="N47" s="58"/>
      <c r="O47" s="59">
        <f>+O46-N46</f>
        <v>0.016319444444444442</v>
      </c>
      <c r="P47" s="58"/>
      <c r="Q47" s="59">
        <f>+Q46-P46</f>
        <v>0.011342592592592599</v>
      </c>
      <c r="R47" s="52"/>
      <c r="S47" s="59">
        <f>+S46-R46</f>
        <v>0.016898148148148162</v>
      </c>
      <c r="T47" s="52"/>
      <c r="U47" s="53">
        <f>+U46-T46</f>
        <v>0.020486111111111094</v>
      </c>
      <c r="V47" s="70"/>
      <c r="W47" s="77"/>
      <c r="X47" s="40" t="s">
        <v>0</v>
      </c>
      <c r="Y47" s="39"/>
      <c r="Z47" s="39"/>
      <c r="AA47" s="39"/>
      <c r="AB47" s="46" t="s">
        <v>0</v>
      </c>
      <c r="AC47" s="46"/>
      <c r="AD47" s="40"/>
      <c r="AE47" s="40"/>
      <c r="AF47" s="40"/>
      <c r="AG47" s="40"/>
      <c r="AH47" s="40"/>
      <c r="AI47" s="40"/>
      <c r="AJ47" s="40"/>
      <c r="AK47" s="40"/>
      <c r="AL47" s="39"/>
      <c r="AM47" s="39"/>
      <c r="AN47" s="67"/>
    </row>
    <row r="48" ht="15.75">
      <c r="AK48" s="31" t="s">
        <v>0</v>
      </c>
    </row>
    <row r="49" spans="24:37" ht="15.75">
      <c r="X49" s="7" t="s">
        <v>0</v>
      </c>
      <c r="AK49" s="31" t="s">
        <v>0</v>
      </c>
    </row>
    <row r="50" spans="2:37" ht="15.75">
      <c r="B50" s="3" t="s">
        <v>0</v>
      </c>
      <c r="X50" s="7" t="s">
        <v>0</v>
      </c>
      <c r="AJ50" s="8" t="s">
        <v>0</v>
      </c>
      <c r="AK50" s="31" t="e">
        <f>+(X50/1600)*1000</f>
        <v>#VALUE!</v>
      </c>
    </row>
    <row r="51" spans="2:36" ht="15.75">
      <c r="B51" s="3" t="s">
        <v>0</v>
      </c>
      <c r="X51" s="7" t="s">
        <v>0</v>
      </c>
      <c r="AJ51" s="8" t="s">
        <v>0</v>
      </c>
    </row>
  </sheetData>
  <printOptions/>
  <pageMargins left="0.24" right="0.46" top="0.5" bottom="0.5" header="0.5" footer="0.5"/>
  <pageSetup fitToHeight="1" fitToWidth="1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Forks Central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Allan</dc:creator>
  <cp:keywords/>
  <dc:description/>
  <cp:lastModifiedBy>all22070</cp:lastModifiedBy>
  <cp:lastPrinted>2009-10-12T11:42:41Z</cp:lastPrinted>
  <dcterms:created xsi:type="dcterms:W3CDTF">2004-08-29T21:01:09Z</dcterms:created>
  <dcterms:modified xsi:type="dcterms:W3CDTF">2009-11-16T13:25:47Z</dcterms:modified>
  <cp:category/>
  <cp:version/>
  <cp:contentType/>
  <cp:contentStatus/>
</cp:coreProperties>
</file>